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095E8AF-6AF6-4905-B053-6558303E2F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20" l="1"/>
  <c r="F20" i="20"/>
  <c r="F21" i="20" s="1"/>
  <c r="E20" i="20"/>
  <c r="E21" i="20" s="1"/>
  <c r="D20" i="20"/>
  <c r="F13" i="20"/>
  <c r="E13" i="20"/>
  <c r="D13" i="20"/>
  <c r="F10" i="20"/>
  <c r="F14" i="20" s="1"/>
  <c r="E10" i="20"/>
  <c r="E14" i="20" s="1"/>
  <c r="D10" i="20"/>
  <c r="D14" i="20" s="1"/>
  <c r="L18" i="16" l="1"/>
  <c r="M18" i="16"/>
  <c r="N18" i="16"/>
  <c r="L32" i="16"/>
  <c r="M32" i="16"/>
  <c r="N32" i="16"/>
  <c r="L22" i="16"/>
  <c r="M22" i="16"/>
  <c r="N22" i="16"/>
  <c r="L58" i="16"/>
  <c r="M58" i="16"/>
  <c r="N58" i="16"/>
  <c r="L65" i="16"/>
  <c r="M65" i="16"/>
  <c r="N65" i="16"/>
  <c r="L78" i="16"/>
  <c r="M78" i="16"/>
  <c r="N78" i="16"/>
  <c r="I9" i="15"/>
  <c r="I10" i="15" s="1"/>
  <c r="H9" i="15"/>
  <c r="H10" i="15" s="1"/>
  <c r="G9" i="15"/>
  <c r="G10" i="15" s="1"/>
  <c r="L46" i="16" l="1"/>
  <c r="M46" i="16"/>
  <c r="N46" i="16"/>
  <c r="N25" i="16"/>
  <c r="M25" i="16"/>
  <c r="L25" i="16"/>
  <c r="L61" i="16"/>
  <c r="M61" i="16"/>
  <c r="N61" i="16"/>
  <c r="L41" i="16"/>
  <c r="M41" i="16"/>
  <c r="N41" i="16"/>
  <c r="N68" i="16"/>
  <c r="M68" i="16"/>
  <c r="L68" i="16"/>
  <c r="L50" i="16"/>
  <c r="M50" i="16"/>
  <c r="N50" i="16"/>
  <c r="N74" i="16"/>
  <c r="M74" i="16"/>
  <c r="L74" i="16"/>
  <c r="L69" i="16" l="1"/>
  <c r="M69" i="16"/>
  <c r="N69" i="16"/>
  <c r="L82" i="16"/>
  <c r="M82" i="16"/>
  <c r="N82" i="16"/>
  <c r="L88" i="16" l="1"/>
  <c r="M88" i="16"/>
  <c r="N88" i="16"/>
  <c r="N51" i="16" l="1"/>
  <c r="M51" i="16"/>
  <c r="L51" i="16"/>
  <c r="L85" i="16"/>
  <c r="L89" i="16" s="1"/>
  <c r="M85" i="16"/>
  <c r="M89" i="16" s="1"/>
  <c r="N85" i="16"/>
  <c r="N89" i="16" s="1"/>
  <c r="E9" i="12" l="1"/>
  <c r="L90" i="16" l="1"/>
  <c r="N5" i="12" s="1"/>
  <c r="M90" i="16"/>
  <c r="D5" i="12" s="1"/>
  <c r="N90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<sst xmlns="http://schemas.openxmlformats.org/spreadsheetml/2006/main" count="511" uniqueCount="330">
  <si>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</si>
  <si>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</si>
  <si>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</si>
  <si>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</si>
  <si>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</si>
  <si>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</si>
  <si>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</si>
  <si>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</si>
  <si>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</si>
  <si>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</si>
  <si>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</si>
  <si>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</si>
  <si>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</si>
  <si>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</si>
  <si>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</si>
  <si>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</si>
  <si>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</si>
  <si>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</si>
  <si>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</si>
  <si>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</si>
  <si>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</si>
  <si>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</si>
  <si>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</si>
  <si>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</si>
  <si>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</si>
  <si>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</si>
  <si>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</si>
  <si>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</si>
  <si>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</si>
  <si>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</si>
  <si>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</si>
  <si>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</si>
  <si>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</si>
  <si>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</si>
  <si>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</si>
  <si>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</si>
  <si>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</si>
  <si>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</si>
  <si>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</si>
  <si>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</si>
  <si>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</si>
  <si>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</si>
  <si>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</si>
  <si>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</si>
  <si>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</si>
  <si>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</si>
  <si>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</si>
  <si>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</si>
  <si>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</si>
  <si>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</si>
  <si>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</si>
  <si>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</si>
  <si>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</si>
  <si>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</si>
  <si>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</si>
  <si>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</si>
  <si>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</si>
  <si>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</si>
  <si>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</si>
  <si>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</si>
  <si>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</si>
  <si>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</si>
  <si>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</si>
  <si>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</si>
  <si>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</si>
  <si>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</si>
  <si>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</si>
  <si>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</si>
  <si>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</si>
  <si>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</si>
  <si>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</si>
  <si>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</si>
  <si>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</si>
  <si>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</si>
  <si>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</si>
  <si>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</si>
  <si>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</si>
  <si>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</si>
  <si>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</si>
  <si>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</si>
  <si>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</si>
  <si>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</si>
  <si>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</si>
  <si>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</si>
  <si>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</si>
  <si>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</si>
  <si>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</si>
  <si>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</si>
  <si>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</si>
  <si>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</si>
  <si>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</si>
  <si>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</si>
  <si>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</si>
  <si>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</si>
  <si>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</si>
  <si>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</si>
  <si>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</si>
  <si>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</si>
  <si>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</si>
  <si>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</si>
  <si>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</si>
  <si>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</si>
  <si>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</si>
  <si>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</si>
  <si>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</si>
  <si>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</si>
  <si>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</si>
  <si>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</si>
  <si>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</si>
  <si>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</si>
  <si>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</si>
  <si>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</si>
  <si>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</si>
  <si>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</si>
  <si>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</si>
  <si>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</si>
  <si>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</si>
  <si>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</si>
  <si>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</si>
  <si>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</si>
  <si>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</si>
  <si>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</si>
  <si>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</si>
  <si>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</si>
  <si>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</si>
  <si>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</si>
  <si>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</si>
  <si>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</si>
  <si>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</si>
  <si>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</si>
  <si>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</si>
  <si>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</si>
  <si>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</si>
  <si>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</si>
  <si>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</si>
  <si>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</si>
  <si>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</si>
  <si>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</si>
  <si>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</si>
  <si>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</si>
  <si>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</si>
  <si>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</si>
  <si>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</si>
  <si>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</si>
  <si>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</si>
  <si>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</si>
  <si>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</si>
  <si>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</si>
  <si>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</si>
  <si>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</si>
  <si>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</si>
  <si>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</si>
  <si>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</si>
  <si>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</si>
  <si>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</si>
  <si>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</si>
  <si>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</si>
  <si>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</si>
  <si>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</si>
  <si>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</si>
  <si>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</si>
  <si>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</si>
  <si>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</si>
  <si>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</si>
  <si>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</si>
  <si>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</si>
  <si>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</si>
  <si>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</si>
  <si>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</si>
  <si>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</si>
  <si>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</si>
  <si>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</si>
  <si>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</si>
  <si>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</si>
  <si>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</si>
  <si>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</si>
  <si>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</si>
  <si>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</si>
  <si>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</si>
  <si>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</si>
  <si>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</si>
  <si>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</si>
  <si>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</si>
  <si>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</si>
  <si>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</si>
  <si>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</si>
  <si>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</si>
  <si>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</si>
  <si>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</si>
  <si>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</si>
  <si>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</si>
  <si>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</si>
  <si>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</si>
  <si>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</si>
  <si>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</si>
  <si>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</si>
  <si>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</si>
  <si>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</si>
  <si>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</si>
  <si>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</si>
  <si>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</si>
  <si>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</si>
  <si>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</si>
  <si>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</si>
  <si>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</si>
  <si>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</si>
  <si>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</si>
  <si>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</si>
  <si>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</si>
  <si>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</si>
  <si>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</si>
  <si>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</si>
  <si>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</si>
  <si>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</si>
  <si>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</si>
  <si>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</si>
  <si>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</si>
  <si>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</si>
  <si>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</si>
  <si>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</si>
  <si>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</si>
  <si>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</si>
  <si>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</si>
  <si>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</si>
  <si>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</si>
  <si>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</si>
  <si>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</si>
  <si>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</si>
  <si>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</si>
  <si>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</si>
  <si>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</si>
  <si>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</si>
  <si>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</si>
  <si>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</si>
  <si>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</si>
  <si>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</si>
  <si>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</si>
  <si>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</si>
  <si>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</si>
  <si>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</si>
  <si>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</si>
  <si>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</si>
  <si>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</si>
  <si>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</si>
  <si>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</si>
  <si>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</si>
  <si>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</si>
  <si>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</si>
  <si>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</si>
  <si>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</si>
  <si>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</si>
  <si>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</si>
  <si>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</si>
  <si>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</si>
  <si>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</si>
  <si>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</si>
  <si>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</si>
  <si>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</si>
  <si>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</si>
  <si>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</si>
  <si>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</si>
  <si>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</si>
  <si>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</si>
  <si>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</si>
  <si>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</si>
  <si>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</si>
  <si>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</si>
  <si>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</si>
  <si>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</si>
  <si>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</si>
  <si>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</si>
  <si>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</si>
  <si>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</si>
  <si>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</si>
  <si>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</si>
  <si>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</si>
  <si>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</si>
  <si>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</si>
  <si>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</si>
  <si>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</si>
  <si>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</si>
  <si>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</si>
  <si>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</si>
  <si>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</si>
  <si>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</si>
  <si>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</si>
  <si>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</si>
  <si>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</si>
  <si>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</si>
  <si>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</si>
  <si>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</si>
  <si>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</si>
  <si>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</si>
  <si>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</si>
  <si>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</si>
  <si>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</si>
  <si>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</si>
  <si>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</si>
  <si>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</si>
  <si>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special orders</t>
  </si>
  <si>
    <t>Iraqi For Tufted Carpets</t>
  </si>
  <si>
    <t>IITC</t>
  </si>
  <si>
    <t>Total of Insurance Sector</t>
  </si>
  <si>
    <t>ISX Trading Indices of Monday 25/5/2026</t>
  </si>
  <si>
    <t>Bulletin No (92)</t>
  </si>
  <si>
    <t>Monday 25/5/2026</t>
  </si>
  <si>
    <t>Iraq Stock Exchange not trading companies of Monday 25/5/2026</t>
  </si>
  <si>
    <t xml:space="preserve">Undisclosed Platform Companies Bulletin No (92) </t>
  </si>
  <si>
    <t>Second Platform Market Bulletin No (92)</t>
  </si>
  <si>
    <t xml:space="preserve">Regular Market Bulletin No (92) </t>
  </si>
  <si>
    <t>Asia Cell Telecommunication</t>
  </si>
  <si>
    <t>TASC</t>
  </si>
  <si>
    <t>Total Of Money Service Sector</t>
  </si>
  <si>
    <t xml:space="preserve">Total </t>
  </si>
  <si>
    <t xml:space="preserve">OTC Platform Trading Bulletin No (92) </t>
  </si>
  <si>
    <t>Elaf Brokerage Company executed a deliberate cross order on the shares of Al Qurtas Bank Company with a number of shares (29,595,000,000) shares with a value of (29,595,000,000) dinars, during the additional session time (after 1 pm) in accordance with the procedures for executing large transactions.</t>
  </si>
  <si>
    <t>Non Iraqis' Bulletin  Monday   May 25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</si>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</sst>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rgb="FFC00000"/>
      <name val="Arial"/>
      <family val="2"/>
    </font>
    <font>
      <sz val="12"/>
      <color rgb="FFC0000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4" fontId="80" fillId="0" borderId="9" xfId="0" applyNumberFormat="1" applyFont="1" applyBorder="1" applyAlignment="1">
      <alignment horizontal="center" vertical="center"/>
    </xf>
    <xf numFmtId="1" fontId="6" fillId="0" borderId="134" xfId="0" applyNumberFormat="1" applyFont="1" applyBorder="1" applyAlignment="1">
      <alignment horizontal="center" vertical="center"/>
    </xf>
    <xf numFmtId="0" fontId="6" fillId="4" borderId="71" xfId="1" applyFont="1" applyFill="1" applyBorder="1" applyAlignment="1">
      <alignment horizontal="center" vertical="center" wrapText="1"/>
    </xf>
    <xf numFmtId="0" fontId="6" fillId="4" borderId="72" xfId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3" fontId="6" fillId="4" borderId="73" xfId="1" applyNumberFormat="1" applyFont="1" applyFill="1" applyBorder="1" applyAlignment="1">
      <alignment horizontal="center" vertical="center" wrapText="1"/>
    </xf>
    <xf numFmtId="0" fontId="8" fillId="0" borderId="134" xfId="0" applyFont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165" fontId="77" fillId="0" borderId="134" xfId="0" applyNumberFormat="1" applyFont="1" applyBorder="1" applyAlignment="1">
      <alignment horizontal="center" vertical="center"/>
    </xf>
    <xf numFmtId="0" fontId="8" fillId="0" borderId="140" xfId="1" applyFont="1" applyBorder="1" applyAlignment="1">
      <alignment vertical="center"/>
    </xf>
    <xf numFmtId="3" fontId="8" fillId="0" borderId="134" xfId="0" applyNumberFormat="1" applyFont="1" applyBorder="1" applyAlignment="1">
      <alignment horizontal="center" vertical="center"/>
    </xf>
    <xf numFmtId="0" fontId="8" fillId="59" borderId="134" xfId="1" applyFont="1" applyFill="1" applyBorder="1" applyAlignment="1">
      <alignment vertical="center"/>
    </xf>
    <xf numFmtId="3" fontId="8" fillId="59" borderId="134" xfId="0" applyNumberFormat="1" applyFont="1" applyFill="1" applyBorder="1" applyAlignment="1">
      <alignment horizontal="center" vertical="center"/>
    </xf>
    <xf numFmtId="0" fontId="8" fillId="0" borderId="135" xfId="1892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0" xfId="0" applyFont="1" applyFill="1" applyBorder="1" applyAlignment="1">
      <alignment vertical="center" wrapText="1"/>
    </xf>
    <xf numFmtId="0" fontId="84" fillId="60" borderId="140" xfId="0" applyFont="1" applyFill="1" applyBorder="1" applyAlignment="1">
      <alignment horizontal="center" vertical="center" wrapText="1"/>
    </xf>
    <xf numFmtId="1" fontId="86" fillId="4" borderId="140" xfId="1500" applyNumberFormat="1" applyFont="1" applyFill="1" applyBorder="1" applyAlignment="1">
      <alignment horizontal="center" vertical="center" wrapText="1"/>
    </xf>
    <xf numFmtId="167" fontId="86" fillId="60" borderId="140" xfId="1500" applyNumberFormat="1" applyFont="1" applyFill="1" applyBorder="1" applyAlignment="1">
      <alignment horizontal="center" vertical="center" wrapText="1"/>
    </xf>
    <xf numFmtId="0" fontId="84" fillId="0" borderId="134" xfId="5" applyFont="1" applyBorder="1" applyAlignment="1">
      <alignment vertical="center"/>
    </xf>
    <xf numFmtId="1" fontId="84" fillId="0" borderId="134" xfId="1500" applyNumberFormat="1" applyFont="1" applyBorder="1" applyAlignment="1">
      <alignment horizontal="center" vertical="center"/>
    </xf>
    <xf numFmtId="167" fontId="84" fillId="0" borderId="134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vertical="center"/>
    </xf>
    <xf numFmtId="0" fontId="79" fillId="0" borderId="135" xfId="0" applyFont="1" applyBorder="1"/>
    <xf numFmtId="167" fontId="84" fillId="0" borderId="134" xfId="1500" applyNumberFormat="1" applyFont="1" applyBorder="1" applyAlignment="1">
      <alignment vertical="center"/>
    </xf>
    <xf numFmtId="167" fontId="79" fillId="0" borderId="0" xfId="1500" applyNumberFormat="1" applyFont="1"/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4" borderId="134" xfId="0" applyFont="1" applyFill="1" applyBorder="1" applyAlignment="1">
      <alignment vertical="center" wrapText="1"/>
    </xf>
    <xf numFmtId="0" fontId="84" fillId="60" borderId="134" xfId="0" applyFont="1" applyFill="1" applyBorder="1" applyAlignment="1">
      <alignment horizontal="center" vertical="center" wrapText="1"/>
    </xf>
    <xf numFmtId="1" fontId="86" fillId="4" borderId="134" xfId="1500" applyNumberFormat="1" applyFont="1" applyFill="1" applyBorder="1" applyAlignment="1">
      <alignment horizontal="center" vertical="center" wrapText="1"/>
    </xf>
    <xf numFmtId="167" fontId="86" fillId="60" borderId="134" xfId="1500" applyNumberFormat="1" applyFont="1" applyFill="1" applyBorder="1" applyAlignment="1">
      <alignment horizontal="center" vertical="center" wrapText="1"/>
    </xf>
    <xf numFmtId="167" fontId="88" fillId="3" borderId="0" xfId="1500" applyNumberFormat="1" applyFont="1" applyFill="1" applyBorder="1" applyAlignment="1">
      <alignment horizontal="left" vertical="center"/>
    </xf>
    <xf numFmtId="167" fontId="84" fillId="3" borderId="140" xfId="1500" applyNumberFormat="1" applyFont="1" applyFill="1" applyBorder="1" applyAlignment="1">
      <alignment horizontal="left" vertical="center"/>
    </xf>
    <xf numFmtId="0" fontId="88" fillId="3" borderId="0" xfId="7" applyFont="1" applyFill="1" applyAlignment="1">
      <alignment horizontal="left" vertical="center"/>
    </xf>
    <xf numFmtId="0" fontId="89" fillId="0" borderId="0" xfId="0" applyFont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9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7" fillId="0" borderId="18" xfId="1500" applyNumberFormat="1" applyFont="1" applyBorder="1" applyAlignment="1">
      <alignment horizontal="left"/>
    </xf>
    <xf numFmtId="167" fontId="84" fillId="0" borderId="133" xfId="1500" applyNumberFormat="1" applyFont="1" applyBorder="1" applyAlignment="1">
      <alignment horizontal="left" vertical="center"/>
    </xf>
    <xf numFmtId="167" fontId="84" fillId="0" borderId="135" xfId="1500" applyNumberFormat="1" applyFont="1" applyBorder="1" applyAlignment="1">
      <alignment horizontal="left" vertical="center"/>
    </xf>
    <xf numFmtId="0" fontId="84" fillId="0" borderId="133" xfId="0" applyFont="1" applyBorder="1" applyAlignment="1">
      <alignment horizontal="center" vertical="center"/>
    </xf>
    <xf numFmtId="0" fontId="84" fillId="0" borderId="139" xfId="0" applyFont="1" applyBorder="1" applyAlignment="1">
      <alignment horizontal="center" vertical="center"/>
    </xf>
    <xf numFmtId="0" fontId="84" fillId="0" borderId="135" xfId="0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84" fillId="0" borderId="133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167" fontId="84" fillId="0" borderId="135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horizontal="left" vertical="center"/>
    </xf>
    <xf numFmtId="0" fontId="84" fillId="0" borderId="135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8" fillId="59" borderId="133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6</xdr:col>
      <xdr:colOff>1280173</xdr:colOff>
      <xdr:row>20</xdr:row>
      <xdr:rowOff>590550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7AA548-C1D1-0875-6DF0-D4630D8A0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762500"/>
          <a:ext cx="5890273" cy="2790825"/>
        </a:xfrm>
        <a:prstGeom prst="rect">
          <a:avLst/>
        </a:prstGeom>
      </xdr:spPr>
    </xdr:pic>
    <xdr:clientData/>
  </xdr:twoCellAnchor>
  <xdr:twoCellAnchor editAs="oneCell">
    <xdr:from>
      <xdr:col>6</xdr:col>
      <xdr:colOff>1304925</xdr:colOff>
      <xdr:row>15</xdr:row>
      <xdr:rowOff>28575</xdr:rowOff>
    </xdr:from>
    <xdr:to>
      <xdr:col>13</xdr:col>
      <xdr:colOff>2447925</xdr:colOff>
      <xdr:row>20</xdr:row>
      <xdr:rowOff>590550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811FE1-C6F1-199D-5DF5-2310F781C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38875" y="4762500"/>
          <a:ext cx="6038850" cy="2790825"/>
        </a:xfrm>
        <a:prstGeom prst="rect">
          <a:avLst/>
        </a:prstGeom>
      </xdr:spPr>
    </xdr:pic>
    <xdr:clientData/>
  </xdr:twoCellAnchor>
  <xdr:twoCellAnchor editAs="oneCell">
    <xdr:from>
      <xdr:col>11</xdr:col>
      <xdr:colOff>9525</xdr:colOff>
      <xdr:row>6</xdr:row>
      <xdr:rowOff>0</xdr:rowOff>
    </xdr:from>
    <xdr:to>
      <xdr:col>13</xdr:col>
      <xdr:colOff>2457450</xdr:colOff>
      <xdr:row>14</xdr:row>
      <xdr:rowOff>66675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DF5DBD0-B399-95CC-C458-CC98CCB69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01125" y="1905000"/>
          <a:ext cx="3286125" cy="2581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307732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E4C234-129F-D919-F7AE-485B1FBF4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949463"/>
          <a:ext cx="4857750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11</xdr:col>
      <xdr:colOff>1</xdr:colOff>
      <xdr:row>30</xdr:row>
      <xdr:rowOff>14655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22D3E3-2FD8-BABB-30B4-5D9561069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3924" y="5949463"/>
          <a:ext cx="5018942" cy="31652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69</xdr:row>
      <xdr:rowOff>28256</xdr:rowOff>
    </xdr:from>
    <xdr:to>
      <xdr:col>13</xdr:col>
      <xdr:colOff>1522971</xdr:colOff>
      <xdr:row>69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28575</xdr:rowOff>
    </xdr:from>
    <xdr:to>
      <xdr:col>5</xdr:col>
      <xdr:colOff>1133475</xdr:colOff>
      <xdr:row>5</xdr:row>
      <xdr:rowOff>152400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694252D-A6DB-4D52-9B44-1E3EF58C4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28575"/>
          <a:ext cx="1352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79" t="s">
        <v>0</v>
      </c>
      <c r="C1" s="180"/>
      <c r="D1" s="181"/>
      <c r="E1" s="182"/>
      <c r="F1" s="183"/>
      <c r="G1" s="183"/>
      <c r="H1" s="183"/>
      <c r="I1" s="183"/>
      <c r="J1" s="183"/>
      <c r="K1" s="184"/>
      <c r="L1" s="19"/>
      <c r="M1" s="19"/>
      <c r="N1" s="19"/>
    </row>
    <row r="2" spans="2:15" ht="26.25" customHeight="1">
      <c r="B2" s="192" t="s">
        <v>304</v>
      </c>
      <c r="C2" s="193"/>
      <c r="D2" s="19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85" t="s">
        <v>303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88" t="s">
        <v>63</v>
      </c>
      <c r="C5" s="189"/>
      <c r="D5" s="190">
        <f>'Bullient '!M90+OTC!H10</f>
        <v>30542229522</v>
      </c>
      <c r="E5" s="191"/>
      <c r="F5" s="23"/>
      <c r="G5" s="188" t="s">
        <v>64</v>
      </c>
      <c r="H5" s="189"/>
      <c r="I5" s="190">
        <f>'Bullient '!N90+OTC!I10</f>
        <v>30814928210.400002</v>
      </c>
      <c r="J5" s="191"/>
      <c r="K5" s="24"/>
      <c r="L5" s="188" t="s">
        <v>8</v>
      </c>
      <c r="M5" s="189"/>
      <c r="N5" s="25">
        <f>'Bullient '!L90+OTC!G10</f>
        <v>1588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95"/>
      <c r="L6" s="196"/>
      <c r="M6" s="197"/>
      <c r="N6" s="28"/>
    </row>
    <row r="7" spans="2:15" ht="24.95" customHeight="1">
      <c r="B7" s="198" t="s">
        <v>1</v>
      </c>
      <c r="C7" s="199"/>
      <c r="D7" s="200"/>
      <c r="E7" s="29">
        <v>961.52</v>
      </c>
      <c r="F7" s="30"/>
      <c r="G7" s="198" t="s">
        <v>5</v>
      </c>
      <c r="H7" s="199"/>
      <c r="I7" s="200"/>
      <c r="J7" s="29">
        <v>1206.8800000000001</v>
      </c>
      <c r="K7" s="164"/>
      <c r="L7" s="165"/>
      <c r="M7" s="166"/>
      <c r="N7" s="18"/>
    </row>
    <row r="8" spans="2:15" ht="24.95" customHeight="1">
      <c r="B8" s="198" t="s">
        <v>2</v>
      </c>
      <c r="C8" s="199"/>
      <c r="D8" s="200"/>
      <c r="E8" s="29">
        <v>960.08</v>
      </c>
      <c r="F8" s="31"/>
      <c r="G8" s="198" t="s">
        <v>6</v>
      </c>
      <c r="H8" s="199"/>
      <c r="I8" s="200"/>
      <c r="J8" s="29">
        <v>1243.1199999999999</v>
      </c>
      <c r="K8" s="164"/>
      <c r="L8" s="165"/>
      <c r="M8" s="166"/>
      <c r="N8" s="18"/>
    </row>
    <row r="9" spans="2:15" ht="24.95" customHeight="1">
      <c r="B9" s="170" t="s">
        <v>3</v>
      </c>
      <c r="C9" s="171"/>
      <c r="D9" s="172"/>
      <c r="E9" s="119">
        <f>((E7/E8)-1)*100</f>
        <v>0.14998750104158187</v>
      </c>
      <c r="F9" s="31"/>
      <c r="G9" s="170" t="s">
        <v>3</v>
      </c>
      <c r="H9" s="171"/>
      <c r="I9" s="172"/>
      <c r="J9" s="133">
        <f>((J7/J8)-1)*100</f>
        <v>-2.9152455112941511</v>
      </c>
      <c r="K9" s="164"/>
      <c r="L9" s="165"/>
      <c r="M9" s="166"/>
      <c r="N9" s="18"/>
    </row>
    <row r="10" spans="2:15" ht="24.95" customHeight="1">
      <c r="B10" s="170" t="s">
        <v>4</v>
      </c>
      <c r="C10" s="171"/>
      <c r="D10" s="172"/>
      <c r="E10" s="119">
        <f>E7-E8</f>
        <v>1.4399999999999409</v>
      </c>
      <c r="F10" s="21"/>
      <c r="G10" s="170" t="s">
        <v>4</v>
      </c>
      <c r="H10" s="171"/>
      <c r="I10" s="172"/>
      <c r="J10" s="133">
        <f>J7-J8</f>
        <v>-36.239999999999782</v>
      </c>
      <c r="K10" s="164"/>
      <c r="L10" s="165"/>
      <c r="M10" s="166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1"/>
      <c r="L11" s="165"/>
      <c r="M11" s="166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13</v>
      </c>
      <c r="K12" s="164"/>
      <c r="L12" s="165"/>
      <c r="M12" s="166"/>
      <c r="N12" s="18"/>
      <c r="O12" s="32"/>
    </row>
    <row r="13" spans="2:15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67" t="s">
        <v>67</v>
      </c>
      <c r="H13" s="168"/>
      <c r="I13" s="169"/>
      <c r="J13" s="38">
        <v>12</v>
      </c>
      <c r="K13" s="164"/>
      <c r="L13" s="165"/>
      <c r="M13" s="166"/>
      <c r="N13" s="18"/>
      <c r="O13" s="32"/>
    </row>
    <row r="14" spans="2:15" ht="24.95" customHeight="1">
      <c r="B14" s="170" t="s">
        <v>82</v>
      </c>
      <c r="C14" s="171" t="s">
        <v>10</v>
      </c>
      <c r="D14" s="172" t="s">
        <v>10</v>
      </c>
      <c r="E14" s="38">
        <v>5</v>
      </c>
      <c r="F14" s="21"/>
      <c r="G14" s="173" t="s">
        <v>68</v>
      </c>
      <c r="H14" s="174"/>
      <c r="I14" s="175"/>
      <c r="J14" s="38">
        <v>4</v>
      </c>
      <c r="K14" s="164"/>
      <c r="L14" s="165"/>
      <c r="M14" s="166"/>
      <c r="N14" s="26"/>
      <c r="O14" s="32"/>
    </row>
    <row r="15" spans="2:15" ht="24.95" customHeight="1">
      <c r="B15" s="170" t="s">
        <v>66</v>
      </c>
      <c r="C15" s="171" t="s">
        <v>11</v>
      </c>
      <c r="D15" s="172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18" t="s">
        <v>299</v>
      </c>
      <c r="C22" s="176" t="s">
        <v>315</v>
      </c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8"/>
      <c r="O22" s="1"/>
      <c r="P22" s="1"/>
      <c r="Q22" s="1"/>
      <c r="R22" s="1"/>
      <c r="S22" s="1"/>
      <c r="T22" s="1"/>
      <c r="U22" s="1"/>
    </row>
    <row r="23" spans="1:21" ht="31.5" customHeight="1">
      <c r="A23" s="162" t="s">
        <v>12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H19" sqref="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3" t="s">
        <v>61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4" ht="36.75" customHeight="1">
      <c r="A3" s="204" t="s">
        <v>305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ht="21">
      <c r="A4" s="42"/>
      <c r="B4" s="42"/>
      <c r="C4" s="202" t="s">
        <v>13</v>
      </c>
      <c r="D4" s="202"/>
      <c r="E4" s="202"/>
      <c r="F4" s="202"/>
      <c r="G4" s="42"/>
      <c r="H4" s="202" t="s">
        <v>14</v>
      </c>
      <c r="I4" s="202"/>
      <c r="J4" s="202"/>
      <c r="K4" s="20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176</v>
      </c>
      <c r="D6" s="81">
        <v>0.95</v>
      </c>
      <c r="E6" s="95">
        <v>21.79</v>
      </c>
      <c r="F6" s="84">
        <v>25000</v>
      </c>
      <c r="G6" s="42"/>
      <c r="H6" s="46" t="s">
        <v>117</v>
      </c>
      <c r="I6" s="81">
        <v>0.65</v>
      </c>
      <c r="J6" s="96">
        <v>-1.52</v>
      </c>
      <c r="K6" s="84">
        <v>440206</v>
      </c>
      <c r="L6" s="1"/>
      <c r="M6" s="1"/>
    </row>
    <row r="7" spans="1:14" s="49" customFormat="1" ht="17.100000000000001" customHeight="1">
      <c r="A7" s="42"/>
      <c r="B7" s="42"/>
      <c r="C7" s="46" t="s">
        <v>211</v>
      </c>
      <c r="D7" s="81">
        <v>1.65</v>
      </c>
      <c r="E7" s="95">
        <v>13.79</v>
      </c>
      <c r="F7" s="84">
        <v>16168</v>
      </c>
      <c r="G7" s="42"/>
      <c r="H7" s="46" t="s">
        <v>182</v>
      </c>
      <c r="I7" s="81">
        <v>4.45</v>
      </c>
      <c r="J7" s="96">
        <v>-1.1100000000000001</v>
      </c>
      <c r="K7" s="84">
        <v>9651104</v>
      </c>
      <c r="L7" s="1"/>
    </row>
    <row r="8" spans="1:14" s="49" customFormat="1" ht="17.100000000000001" customHeight="1">
      <c r="A8" s="42"/>
      <c r="B8" s="42"/>
      <c r="C8" s="46" t="s">
        <v>213</v>
      </c>
      <c r="D8" s="81">
        <v>4.5999999999999996</v>
      </c>
      <c r="E8" s="95">
        <v>9.7899999999999991</v>
      </c>
      <c r="F8" s="84">
        <v>438907</v>
      </c>
      <c r="G8" s="42"/>
      <c r="H8" s="46" t="s">
        <v>271</v>
      </c>
      <c r="I8" s="81">
        <v>1.72</v>
      </c>
      <c r="J8" s="96">
        <v>-0.57999999999999996</v>
      </c>
      <c r="K8" s="84">
        <v>281756422</v>
      </c>
    </row>
    <row r="9" spans="1:14" s="49" customFormat="1" ht="17.100000000000001" customHeight="1">
      <c r="A9" s="42"/>
      <c r="B9" s="42"/>
      <c r="C9" s="46" t="s">
        <v>250</v>
      </c>
      <c r="D9" s="81">
        <v>5.4</v>
      </c>
      <c r="E9" s="95">
        <v>8</v>
      </c>
      <c r="F9" s="84">
        <v>15000</v>
      </c>
      <c r="G9" s="42"/>
      <c r="H9" s="42"/>
      <c r="I9" s="42"/>
      <c r="J9" s="42"/>
      <c r="K9" s="42"/>
    </row>
    <row r="10" spans="1:14" s="49" customFormat="1" ht="17.100000000000001" customHeight="1">
      <c r="A10" s="42"/>
      <c r="B10" s="42"/>
      <c r="C10" s="46" t="s">
        <v>293</v>
      </c>
      <c r="D10" s="81">
        <v>2.4</v>
      </c>
      <c r="E10" s="95">
        <v>4.8</v>
      </c>
      <c r="F10" s="84">
        <v>203</v>
      </c>
      <c r="G10" s="42"/>
      <c r="H10" s="42"/>
      <c r="I10" s="42"/>
      <c r="J10" s="42"/>
      <c r="K10" s="42"/>
    </row>
    <row r="11" spans="1:14" s="49" customFormat="1" ht="33" customHeight="1">
      <c r="A11" s="42"/>
      <c r="B11" s="42"/>
      <c r="C11" s="203" t="s">
        <v>62</v>
      </c>
      <c r="D11" s="203"/>
      <c r="E11" s="203"/>
      <c r="F11" s="203"/>
      <c r="G11" s="203"/>
      <c r="H11" s="203"/>
      <c r="I11" s="203"/>
      <c r="J11" s="203"/>
      <c r="K11" s="203"/>
    </row>
    <row r="12" spans="1:14" s="49" customFormat="1" ht="33" customHeight="1">
      <c r="A12" s="42"/>
      <c r="B12" s="42"/>
      <c r="C12" s="203"/>
      <c r="D12" s="203"/>
      <c r="E12" s="203"/>
      <c r="F12" s="203"/>
      <c r="G12" s="203"/>
      <c r="H12" s="203"/>
      <c r="I12" s="203"/>
      <c r="J12" s="203"/>
      <c r="K12" s="203"/>
    </row>
    <row r="13" spans="1:14" ht="29.25" customHeight="1">
      <c r="A13" s="42"/>
      <c r="B13" s="42"/>
      <c r="C13" s="202" t="s">
        <v>18</v>
      </c>
      <c r="D13" s="202"/>
      <c r="E13" s="202"/>
      <c r="F13" s="202"/>
      <c r="G13" s="100"/>
      <c r="H13" s="202" t="s">
        <v>7</v>
      </c>
      <c r="I13" s="202"/>
      <c r="J13" s="202"/>
      <c r="K13" s="20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287</v>
      </c>
      <c r="D15" s="81">
        <v>1</v>
      </c>
      <c r="E15" s="82">
        <v>0</v>
      </c>
      <c r="F15" s="84">
        <v>29595000000</v>
      </c>
      <c r="G15" s="1"/>
      <c r="H15" s="46" t="s">
        <v>287</v>
      </c>
      <c r="I15" s="81">
        <v>1</v>
      </c>
      <c r="J15" s="82">
        <v>0</v>
      </c>
      <c r="K15" s="84">
        <v>29595000000</v>
      </c>
    </row>
    <row r="16" spans="1:14" ht="17.100000000000001" customHeight="1">
      <c r="A16" s="42"/>
      <c r="B16" s="42"/>
      <c r="C16" s="46" t="s">
        <v>271</v>
      </c>
      <c r="D16" s="81">
        <v>1.72</v>
      </c>
      <c r="E16" s="82">
        <v>-0.57999999999999996</v>
      </c>
      <c r="F16" s="84">
        <v>281756422</v>
      </c>
      <c r="G16" s="1"/>
      <c r="H16" s="46" t="s">
        <v>271</v>
      </c>
      <c r="I16" s="81">
        <v>1.72</v>
      </c>
      <c r="J16" s="82">
        <v>-0.57999999999999996</v>
      </c>
      <c r="K16" s="84">
        <v>485274740.12</v>
      </c>
    </row>
    <row r="17" spans="1:11" ht="17.100000000000001" customHeight="1">
      <c r="A17" s="42"/>
      <c r="B17" s="42"/>
      <c r="C17" s="46" t="s">
        <v>203</v>
      </c>
      <c r="D17" s="81">
        <v>0.05</v>
      </c>
      <c r="E17" s="82">
        <v>0</v>
      </c>
      <c r="F17" s="84">
        <v>234605611</v>
      </c>
      <c r="G17" s="1"/>
      <c r="H17" s="46" t="s">
        <v>310</v>
      </c>
      <c r="I17" s="81">
        <v>15.64</v>
      </c>
      <c r="J17" s="82">
        <v>-8.8046647230320634</v>
      </c>
      <c r="K17" s="84">
        <v>280749109.13999999</v>
      </c>
    </row>
    <row r="18" spans="1:11" ht="17.100000000000001" customHeight="1">
      <c r="A18" s="42"/>
      <c r="B18" s="42"/>
      <c r="C18" s="46" t="s">
        <v>210</v>
      </c>
      <c r="D18" s="81">
        <v>0.23</v>
      </c>
      <c r="E18" s="82">
        <v>0</v>
      </c>
      <c r="F18" s="84">
        <v>125421739</v>
      </c>
      <c r="G18" s="1"/>
      <c r="H18" s="46" t="s">
        <v>295</v>
      </c>
      <c r="I18" s="81">
        <v>2.71</v>
      </c>
      <c r="J18" s="82">
        <v>0</v>
      </c>
      <c r="K18" s="84">
        <v>72865502.430000007</v>
      </c>
    </row>
    <row r="19" spans="1:11" ht="16.5" customHeight="1">
      <c r="A19" s="42"/>
      <c r="B19" s="42"/>
      <c r="C19" s="46" t="s">
        <v>168</v>
      </c>
      <c r="D19" s="81">
        <v>0.39</v>
      </c>
      <c r="E19" s="82">
        <v>2.63</v>
      </c>
      <c r="F19" s="84">
        <v>113215877</v>
      </c>
      <c r="G19" s="1"/>
      <c r="H19" s="46" t="s">
        <v>291</v>
      </c>
      <c r="I19" s="81">
        <v>3.98</v>
      </c>
      <c r="J19" s="82">
        <v>0.25</v>
      </c>
      <c r="K19" s="84">
        <v>55415115.520000003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topLeftCell="A64" zoomScale="115" zoomScaleNormal="115" workbookViewId="0">
      <selection activeCell="C87" sqref="C8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5" t="s">
        <v>309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08" t="s">
        <v>29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</row>
    <row r="4" spans="1:14" ht="13.5" customHeight="1">
      <c r="A4" s="58"/>
      <c r="B4" s="46" t="s">
        <v>176</v>
      </c>
      <c r="C4" s="59" t="s">
        <v>177</v>
      </c>
      <c r="D4" s="104">
        <v>0.95</v>
      </c>
      <c r="E4" s="104">
        <v>0.95</v>
      </c>
      <c r="F4" s="104">
        <v>0.95</v>
      </c>
      <c r="G4" s="104">
        <v>0.95</v>
      </c>
      <c r="H4" s="104">
        <v>0.78</v>
      </c>
      <c r="I4" s="81">
        <v>0.95</v>
      </c>
      <c r="J4" s="81">
        <v>0.78</v>
      </c>
      <c r="K4" s="99">
        <v>21.79</v>
      </c>
      <c r="L4" s="83">
        <v>2</v>
      </c>
      <c r="M4" s="84">
        <v>25000</v>
      </c>
      <c r="N4" s="84">
        <v>23750</v>
      </c>
    </row>
    <row r="5" spans="1:14" ht="13.5" customHeight="1">
      <c r="A5" s="58"/>
      <c r="B5" s="46" t="s">
        <v>253</v>
      </c>
      <c r="C5" s="59" t="s">
        <v>252</v>
      </c>
      <c r="D5" s="104">
        <v>0.26</v>
      </c>
      <c r="E5" s="104">
        <v>0.26</v>
      </c>
      <c r="F5" s="104">
        <v>0.26</v>
      </c>
      <c r="G5" s="104">
        <v>0.26</v>
      </c>
      <c r="H5" s="104">
        <v>0.26</v>
      </c>
      <c r="I5" s="81">
        <v>0.26</v>
      </c>
      <c r="J5" s="81">
        <v>0.26</v>
      </c>
      <c r="K5" s="99">
        <v>0</v>
      </c>
      <c r="L5" s="83">
        <v>9</v>
      </c>
      <c r="M5" s="84">
        <v>11089296</v>
      </c>
      <c r="N5" s="84">
        <v>2883216.96</v>
      </c>
    </row>
    <row r="6" spans="1:14" ht="13.5" customHeight="1">
      <c r="A6" s="58"/>
      <c r="B6" s="46" t="s">
        <v>295</v>
      </c>
      <c r="C6" s="59" t="s">
        <v>296</v>
      </c>
      <c r="D6" s="104">
        <v>2.71</v>
      </c>
      <c r="E6" s="104">
        <v>2.72</v>
      </c>
      <c r="F6" s="104">
        <v>2.7</v>
      </c>
      <c r="G6" s="104">
        <v>2.71</v>
      </c>
      <c r="H6" s="104">
        <v>2.71</v>
      </c>
      <c r="I6" s="81">
        <v>2.71</v>
      </c>
      <c r="J6" s="81">
        <v>2.71</v>
      </c>
      <c r="K6" s="99">
        <v>0</v>
      </c>
      <c r="L6" s="83">
        <v>100</v>
      </c>
      <c r="M6" s="84">
        <v>26920244</v>
      </c>
      <c r="N6" s="84">
        <v>72865502.430000007</v>
      </c>
    </row>
    <row r="7" spans="1:14" ht="13.5" customHeight="1">
      <c r="A7" s="58"/>
      <c r="B7" s="46" t="s">
        <v>117</v>
      </c>
      <c r="C7" s="59" t="s">
        <v>118</v>
      </c>
      <c r="D7" s="104">
        <v>0.66</v>
      </c>
      <c r="E7" s="104">
        <v>0.66</v>
      </c>
      <c r="F7" s="104">
        <v>0.65</v>
      </c>
      <c r="G7" s="104">
        <v>0.65</v>
      </c>
      <c r="H7" s="104">
        <v>0.66</v>
      </c>
      <c r="I7" s="81">
        <v>0.65</v>
      </c>
      <c r="J7" s="81">
        <v>0.66</v>
      </c>
      <c r="K7" s="99">
        <v>-1.52</v>
      </c>
      <c r="L7" s="83">
        <v>8</v>
      </c>
      <c r="M7" s="84">
        <v>440206</v>
      </c>
      <c r="N7" s="84">
        <v>286733.34999999998</v>
      </c>
    </row>
    <row r="8" spans="1:14" ht="13.5" customHeight="1">
      <c r="A8" s="58"/>
      <c r="B8" s="46" t="s">
        <v>210</v>
      </c>
      <c r="C8" s="59" t="s">
        <v>209</v>
      </c>
      <c r="D8" s="104">
        <v>0.23</v>
      </c>
      <c r="E8" s="104">
        <v>0.23</v>
      </c>
      <c r="F8" s="104">
        <v>0.22</v>
      </c>
      <c r="G8" s="104">
        <v>0.23</v>
      </c>
      <c r="H8" s="104">
        <v>0.23</v>
      </c>
      <c r="I8" s="81">
        <v>0.23</v>
      </c>
      <c r="J8" s="81">
        <v>0.23</v>
      </c>
      <c r="K8" s="99">
        <v>0</v>
      </c>
      <c r="L8" s="83">
        <v>19</v>
      </c>
      <c r="M8" s="84">
        <v>125421739</v>
      </c>
      <c r="N8" s="84">
        <v>28846565.190000001</v>
      </c>
    </row>
    <row r="9" spans="1:14" ht="13.5" customHeight="1">
      <c r="A9" s="58"/>
      <c r="B9" s="46" t="s">
        <v>168</v>
      </c>
      <c r="C9" s="59" t="s">
        <v>169</v>
      </c>
      <c r="D9" s="104">
        <v>0.38</v>
      </c>
      <c r="E9" s="104">
        <v>0.39</v>
      </c>
      <c r="F9" s="104">
        <v>0.38</v>
      </c>
      <c r="G9" s="104">
        <v>0.38</v>
      </c>
      <c r="H9" s="104">
        <v>0.37</v>
      </c>
      <c r="I9" s="81">
        <v>0.39</v>
      </c>
      <c r="J9" s="81">
        <v>0.38</v>
      </c>
      <c r="K9" s="99">
        <v>2.63</v>
      </c>
      <c r="L9" s="83">
        <v>46</v>
      </c>
      <c r="M9" s="84">
        <v>113215877</v>
      </c>
      <c r="N9" s="84">
        <v>43052533.259999998</v>
      </c>
    </row>
    <row r="10" spans="1:14" ht="13.5" customHeight="1">
      <c r="A10" s="58"/>
      <c r="B10" s="46" t="s">
        <v>232</v>
      </c>
      <c r="C10" s="59" t="s">
        <v>231</v>
      </c>
      <c r="D10" s="104">
        <v>0.25</v>
      </c>
      <c r="E10" s="104">
        <v>0.25</v>
      </c>
      <c r="F10" s="104">
        <v>0.25</v>
      </c>
      <c r="G10" s="104">
        <v>0.25</v>
      </c>
      <c r="H10" s="104">
        <v>0.25</v>
      </c>
      <c r="I10" s="81">
        <v>0.25</v>
      </c>
      <c r="J10" s="81">
        <v>0.25</v>
      </c>
      <c r="K10" s="99">
        <v>0</v>
      </c>
      <c r="L10" s="83">
        <v>2</v>
      </c>
      <c r="M10" s="84">
        <v>291114</v>
      </c>
      <c r="N10" s="84">
        <v>72778.5</v>
      </c>
    </row>
    <row r="11" spans="1:14" ht="13.5" customHeight="1">
      <c r="A11" s="58"/>
      <c r="B11" s="46" t="s">
        <v>215</v>
      </c>
      <c r="C11" s="59" t="s">
        <v>216</v>
      </c>
      <c r="D11" s="104">
        <v>1.07</v>
      </c>
      <c r="E11" s="104">
        <v>1.0900000000000001</v>
      </c>
      <c r="F11" s="104">
        <v>1.06</v>
      </c>
      <c r="G11" s="104">
        <v>1.07</v>
      </c>
      <c r="H11" s="104">
        <v>1.07</v>
      </c>
      <c r="I11" s="81">
        <v>1.0900000000000001</v>
      </c>
      <c r="J11" s="81">
        <v>1.07</v>
      </c>
      <c r="K11" s="99">
        <v>1.87</v>
      </c>
      <c r="L11" s="83">
        <v>49</v>
      </c>
      <c r="M11" s="84">
        <v>47621928</v>
      </c>
      <c r="N11" s="84">
        <v>51084399.659999996</v>
      </c>
    </row>
    <row r="12" spans="1:14" ht="13.5" customHeight="1">
      <c r="A12" s="58"/>
      <c r="B12" s="46" t="s">
        <v>149</v>
      </c>
      <c r="C12" s="59" t="s">
        <v>150</v>
      </c>
      <c r="D12" s="104">
        <v>0.09</v>
      </c>
      <c r="E12" s="104">
        <v>0.09</v>
      </c>
      <c r="F12" s="104">
        <v>0.09</v>
      </c>
      <c r="G12" s="104">
        <v>0.09</v>
      </c>
      <c r="H12" s="104">
        <v>0.09</v>
      </c>
      <c r="I12" s="81">
        <v>0.09</v>
      </c>
      <c r="J12" s="81">
        <v>0.09</v>
      </c>
      <c r="K12" s="99">
        <v>0</v>
      </c>
      <c r="L12" s="83">
        <v>1</v>
      </c>
      <c r="M12" s="84">
        <v>552242</v>
      </c>
      <c r="N12" s="84">
        <v>49701.78</v>
      </c>
    </row>
    <row r="13" spans="1:14" ht="13.5" customHeight="1">
      <c r="A13" s="58"/>
      <c r="B13" s="46" t="s">
        <v>255</v>
      </c>
      <c r="C13" s="59" t="s">
        <v>254</v>
      </c>
      <c r="D13" s="104">
        <v>0.15</v>
      </c>
      <c r="E13" s="104">
        <v>0.15</v>
      </c>
      <c r="F13" s="104">
        <v>0.15</v>
      </c>
      <c r="G13" s="104">
        <v>0.15</v>
      </c>
      <c r="H13" s="104">
        <v>0.15</v>
      </c>
      <c r="I13" s="81">
        <v>0.15</v>
      </c>
      <c r="J13" s="81">
        <v>0.15</v>
      </c>
      <c r="K13" s="99">
        <v>0</v>
      </c>
      <c r="L13" s="83">
        <v>1</v>
      </c>
      <c r="M13" s="84">
        <v>100000</v>
      </c>
      <c r="N13" s="84">
        <v>15000</v>
      </c>
    </row>
    <row r="14" spans="1:14" ht="13.5" customHeight="1">
      <c r="A14" s="58"/>
      <c r="B14" s="46" t="s">
        <v>271</v>
      </c>
      <c r="C14" s="59" t="s">
        <v>272</v>
      </c>
      <c r="D14" s="104">
        <v>1.73</v>
      </c>
      <c r="E14" s="104">
        <v>1.75</v>
      </c>
      <c r="F14" s="104">
        <v>1.71</v>
      </c>
      <c r="G14" s="104">
        <v>1.72</v>
      </c>
      <c r="H14" s="104">
        <v>1.73</v>
      </c>
      <c r="I14" s="81">
        <v>1.72</v>
      </c>
      <c r="J14" s="81">
        <v>1.73</v>
      </c>
      <c r="K14" s="99">
        <v>-0.57999999999999996</v>
      </c>
      <c r="L14" s="83">
        <v>117</v>
      </c>
      <c r="M14" s="84">
        <v>281756422</v>
      </c>
      <c r="N14" s="84">
        <v>485274740.12</v>
      </c>
    </row>
    <row r="15" spans="1:14" ht="13.5" customHeight="1">
      <c r="A15" s="58"/>
      <c r="B15" s="46" t="s">
        <v>291</v>
      </c>
      <c r="C15" s="59" t="s">
        <v>292</v>
      </c>
      <c r="D15" s="104">
        <v>3.98</v>
      </c>
      <c r="E15" s="104">
        <v>3.99</v>
      </c>
      <c r="F15" s="104">
        <v>3.97</v>
      </c>
      <c r="G15" s="104">
        <v>3.98</v>
      </c>
      <c r="H15" s="104">
        <v>3.98</v>
      </c>
      <c r="I15" s="81">
        <v>3.98</v>
      </c>
      <c r="J15" s="81">
        <v>3.97</v>
      </c>
      <c r="K15" s="99">
        <v>0.25</v>
      </c>
      <c r="L15" s="83">
        <v>61</v>
      </c>
      <c r="M15" s="84">
        <v>13929282</v>
      </c>
      <c r="N15" s="84">
        <v>55415115.520000003</v>
      </c>
    </row>
    <row r="16" spans="1:14" ht="13.5" customHeight="1">
      <c r="A16" s="58"/>
      <c r="B16" s="46" t="s">
        <v>153</v>
      </c>
      <c r="C16" s="59" t="s">
        <v>154</v>
      </c>
      <c r="D16" s="104">
        <v>0.19</v>
      </c>
      <c r="E16" s="104">
        <v>0.2</v>
      </c>
      <c r="F16" s="104">
        <v>0.19</v>
      </c>
      <c r="G16" s="104">
        <v>0.19</v>
      </c>
      <c r="H16" s="104">
        <v>0.19</v>
      </c>
      <c r="I16" s="81">
        <v>0.19</v>
      </c>
      <c r="J16" s="81">
        <v>0.19</v>
      </c>
      <c r="K16" s="99">
        <v>0</v>
      </c>
      <c r="L16" s="83">
        <v>9</v>
      </c>
      <c r="M16" s="84">
        <v>17549701</v>
      </c>
      <c r="N16" s="84">
        <v>3336811.62</v>
      </c>
    </row>
    <row r="17" spans="1:14" ht="13.5" customHeight="1">
      <c r="A17" s="58"/>
      <c r="B17" s="46" t="s">
        <v>203</v>
      </c>
      <c r="C17" s="59" t="s">
        <v>204</v>
      </c>
      <c r="D17" s="104">
        <v>0.05</v>
      </c>
      <c r="E17" s="104">
        <v>0.06</v>
      </c>
      <c r="F17" s="104">
        <v>0.05</v>
      </c>
      <c r="G17" s="104">
        <v>0.05</v>
      </c>
      <c r="H17" s="104">
        <v>0.05</v>
      </c>
      <c r="I17" s="81">
        <v>0.05</v>
      </c>
      <c r="J17" s="81">
        <v>0.05</v>
      </c>
      <c r="K17" s="99">
        <v>0</v>
      </c>
      <c r="L17" s="83">
        <v>48</v>
      </c>
      <c r="M17" s="84">
        <v>234605611</v>
      </c>
      <c r="N17" s="84">
        <v>11730474.99</v>
      </c>
    </row>
    <row r="18" spans="1:14" ht="13.5" customHeight="1">
      <c r="A18" s="58"/>
      <c r="B18" s="214" t="s">
        <v>89</v>
      </c>
      <c r="C18" s="215"/>
      <c r="D18" s="211"/>
      <c r="E18" s="212"/>
      <c r="F18" s="212"/>
      <c r="G18" s="212"/>
      <c r="H18" s="212"/>
      <c r="I18" s="212"/>
      <c r="J18" s="212"/>
      <c r="K18" s="213"/>
      <c r="L18" s="60">
        <f>SUM(L4:L17)</f>
        <v>472</v>
      </c>
      <c r="M18" s="60">
        <f>SUM(M4:M17)</f>
        <v>873518662</v>
      </c>
      <c r="N18" s="61">
        <f>SUM(N4:N17)</f>
        <v>754937323.38</v>
      </c>
    </row>
    <row r="19" spans="1:14" ht="13.5" customHeight="1">
      <c r="A19" s="58"/>
      <c r="B19" s="208" t="s">
        <v>30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10"/>
    </row>
    <row r="20" spans="1:14" ht="13.5" customHeight="1">
      <c r="A20" s="58"/>
      <c r="B20" s="46" t="s">
        <v>310</v>
      </c>
      <c r="C20" s="59" t="s">
        <v>311</v>
      </c>
      <c r="D20" s="63">
        <v>16</v>
      </c>
      <c r="E20" s="81">
        <v>16</v>
      </c>
      <c r="F20" s="81">
        <v>15.55</v>
      </c>
      <c r="G20" s="81">
        <v>15.71</v>
      </c>
      <c r="H20" s="81">
        <v>17.16</v>
      </c>
      <c r="I20" s="81">
        <v>15.64</v>
      </c>
      <c r="J20" s="81">
        <v>17.149999999999999</v>
      </c>
      <c r="K20" s="82">
        <v>-8.8046647230320634</v>
      </c>
      <c r="L20" s="83">
        <v>539</v>
      </c>
      <c r="M20" s="84">
        <v>17867357</v>
      </c>
      <c r="N20" s="84">
        <v>280749109.13999999</v>
      </c>
    </row>
    <row r="21" spans="1:14" ht="13.5" customHeight="1">
      <c r="A21" s="58"/>
      <c r="B21" s="46" t="s">
        <v>213</v>
      </c>
      <c r="C21" s="59" t="s">
        <v>214</v>
      </c>
      <c r="D21" s="63">
        <v>4</v>
      </c>
      <c r="E21" s="81">
        <v>5</v>
      </c>
      <c r="F21" s="81">
        <v>3.85</v>
      </c>
      <c r="G21" s="81">
        <v>4.33</v>
      </c>
      <c r="H21" s="81">
        <v>3.83</v>
      </c>
      <c r="I21" s="81">
        <v>4.5999999999999996</v>
      </c>
      <c r="J21" s="81">
        <v>4.1900000000000004</v>
      </c>
      <c r="K21" s="82">
        <v>9.7899999999999991</v>
      </c>
      <c r="L21" s="83">
        <v>34</v>
      </c>
      <c r="M21" s="84">
        <v>438907</v>
      </c>
      <c r="N21" s="84">
        <v>1901715.74</v>
      </c>
    </row>
    <row r="22" spans="1:14" ht="13.5" customHeight="1">
      <c r="A22" s="58"/>
      <c r="B22" s="214" t="s">
        <v>119</v>
      </c>
      <c r="C22" s="215"/>
      <c r="D22" s="211"/>
      <c r="E22" s="212"/>
      <c r="F22" s="212"/>
      <c r="G22" s="212"/>
      <c r="H22" s="212"/>
      <c r="I22" s="212"/>
      <c r="J22" s="212"/>
      <c r="K22" s="213"/>
      <c r="L22" s="62">
        <f>SUM(L20:L21)</f>
        <v>573</v>
      </c>
      <c r="M22" s="60">
        <f>SUM(M20:M21)</f>
        <v>18306264</v>
      </c>
      <c r="N22" s="48">
        <f>SUM(N20:N21)</f>
        <v>282650824.88</v>
      </c>
    </row>
    <row r="23" spans="1:14" ht="13.5" customHeight="1">
      <c r="A23" s="58"/>
      <c r="B23" s="208" t="s">
        <v>94</v>
      </c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0"/>
    </row>
    <row r="24" spans="1:14" ht="13.5" customHeight="1">
      <c r="A24" s="58"/>
      <c r="B24" s="46" t="s">
        <v>273</v>
      </c>
      <c r="C24" s="59" t="s">
        <v>274</v>
      </c>
      <c r="D24" s="104">
        <v>0.9</v>
      </c>
      <c r="E24" s="104">
        <v>0.9</v>
      </c>
      <c r="F24" s="104">
        <v>0.9</v>
      </c>
      <c r="G24" s="104">
        <v>0.9</v>
      </c>
      <c r="H24" s="104">
        <v>0.88</v>
      </c>
      <c r="I24" s="104">
        <v>0.9</v>
      </c>
      <c r="J24" s="104">
        <v>0.9</v>
      </c>
      <c r="K24" s="105">
        <v>0</v>
      </c>
      <c r="L24" s="102">
        <v>2</v>
      </c>
      <c r="M24" s="103">
        <v>55467</v>
      </c>
      <c r="N24" s="103">
        <v>49920.3</v>
      </c>
    </row>
    <row r="25" spans="1:14" ht="13.5" customHeight="1">
      <c r="A25" s="58"/>
      <c r="B25" s="214" t="s">
        <v>302</v>
      </c>
      <c r="C25" s="215"/>
      <c r="D25" s="211"/>
      <c r="E25" s="212"/>
      <c r="F25" s="212"/>
      <c r="G25" s="212"/>
      <c r="H25" s="212"/>
      <c r="I25" s="212"/>
      <c r="J25" s="212"/>
      <c r="K25" s="213"/>
      <c r="L25" s="65">
        <f>SUM(L24)</f>
        <v>2</v>
      </c>
      <c r="M25" s="65">
        <f>SUM(M24)</f>
        <v>55467</v>
      </c>
      <c r="N25" s="65">
        <f>SUM(N24)</f>
        <v>49920.3</v>
      </c>
    </row>
    <row r="26" spans="1:14" ht="13.5" customHeight="1">
      <c r="A26" s="58"/>
      <c r="B26" s="208" t="s">
        <v>83</v>
      </c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10"/>
    </row>
    <row r="27" spans="1:14" ht="13.5" customHeight="1">
      <c r="A27" s="58"/>
      <c r="B27" s="46" t="s">
        <v>207</v>
      </c>
      <c r="C27" s="59" t="s">
        <v>208</v>
      </c>
      <c r="D27" s="81">
        <v>22.25</v>
      </c>
      <c r="E27" s="81">
        <v>22.25</v>
      </c>
      <c r="F27" s="81">
        <v>22.25</v>
      </c>
      <c r="G27" s="81">
        <v>22.25</v>
      </c>
      <c r="H27" s="81">
        <v>22.26</v>
      </c>
      <c r="I27" s="81">
        <v>22.25</v>
      </c>
      <c r="J27" s="81">
        <v>22.25</v>
      </c>
      <c r="K27" s="82">
        <v>0</v>
      </c>
      <c r="L27" s="83">
        <v>8</v>
      </c>
      <c r="M27" s="84">
        <v>44019</v>
      </c>
      <c r="N27" s="84">
        <v>979422.75</v>
      </c>
    </row>
    <row r="28" spans="1:14" ht="13.5" customHeight="1">
      <c r="A28" s="58"/>
      <c r="B28" s="46" t="s">
        <v>182</v>
      </c>
      <c r="C28" s="59" t="s">
        <v>183</v>
      </c>
      <c r="D28" s="81">
        <v>4.5</v>
      </c>
      <c r="E28" s="81">
        <v>4.5</v>
      </c>
      <c r="F28" s="81">
        <v>4.4000000000000004</v>
      </c>
      <c r="G28" s="81">
        <v>4.4400000000000004</v>
      </c>
      <c r="H28" s="81">
        <v>4.5</v>
      </c>
      <c r="I28" s="81">
        <v>4.45</v>
      </c>
      <c r="J28" s="81">
        <v>4.5</v>
      </c>
      <c r="K28" s="82">
        <v>-1.1100000000000001</v>
      </c>
      <c r="L28" s="83">
        <v>18</v>
      </c>
      <c r="M28" s="84">
        <v>9651104</v>
      </c>
      <c r="N28" s="84">
        <v>42897468</v>
      </c>
    </row>
    <row r="29" spans="1:14" ht="13.5" customHeight="1">
      <c r="A29" s="58"/>
      <c r="B29" s="46" t="s">
        <v>143</v>
      </c>
      <c r="C29" s="59" t="s">
        <v>144</v>
      </c>
      <c r="D29" s="81">
        <v>3.2</v>
      </c>
      <c r="E29" s="81">
        <v>3.2</v>
      </c>
      <c r="F29" s="81">
        <v>3.18</v>
      </c>
      <c r="G29" s="81">
        <v>3.19</v>
      </c>
      <c r="H29" s="81">
        <v>3.21</v>
      </c>
      <c r="I29" s="81">
        <v>3.2</v>
      </c>
      <c r="J29" s="81">
        <v>3.2</v>
      </c>
      <c r="K29" s="82">
        <v>0</v>
      </c>
      <c r="L29" s="83">
        <v>13</v>
      </c>
      <c r="M29" s="84">
        <v>889643</v>
      </c>
      <c r="N29" s="84">
        <v>2840857.6</v>
      </c>
    </row>
    <row r="30" spans="1:14" ht="13.5" customHeight="1">
      <c r="A30" s="58"/>
      <c r="B30" s="46" t="s">
        <v>190</v>
      </c>
      <c r="C30" s="59" t="s">
        <v>191</v>
      </c>
      <c r="D30" s="81">
        <v>0.71</v>
      </c>
      <c r="E30" s="81">
        <v>0.71</v>
      </c>
      <c r="F30" s="81">
        <v>0.71</v>
      </c>
      <c r="G30" s="81">
        <v>0.71</v>
      </c>
      <c r="H30" s="81">
        <v>0.71</v>
      </c>
      <c r="I30" s="81">
        <v>0.71</v>
      </c>
      <c r="J30" s="81">
        <v>0.71</v>
      </c>
      <c r="K30" s="82">
        <v>0</v>
      </c>
      <c r="L30" s="83">
        <v>1</v>
      </c>
      <c r="M30" s="84">
        <v>2898</v>
      </c>
      <c r="N30" s="84">
        <v>2057.58</v>
      </c>
    </row>
    <row r="31" spans="1:14" ht="13.5" customHeight="1">
      <c r="A31" s="58"/>
      <c r="B31" s="46" t="s">
        <v>170</v>
      </c>
      <c r="C31" s="59" t="s">
        <v>171</v>
      </c>
      <c r="D31" s="81">
        <v>0.6</v>
      </c>
      <c r="E31" s="81">
        <v>0.6</v>
      </c>
      <c r="F31" s="81">
        <v>0.6</v>
      </c>
      <c r="G31" s="81">
        <v>0.6</v>
      </c>
      <c r="H31" s="81">
        <v>0.6</v>
      </c>
      <c r="I31" s="81">
        <v>0.6</v>
      </c>
      <c r="J31" s="81">
        <v>0.6</v>
      </c>
      <c r="K31" s="82">
        <v>0</v>
      </c>
      <c r="L31" s="83">
        <v>1</v>
      </c>
      <c r="M31" s="84">
        <v>5000</v>
      </c>
      <c r="N31" s="84">
        <v>3000</v>
      </c>
    </row>
    <row r="32" spans="1:14" ht="13.5" customHeight="1">
      <c r="A32" s="58"/>
      <c r="B32" s="214" t="s">
        <v>90</v>
      </c>
      <c r="C32" s="215"/>
      <c r="D32" s="211"/>
      <c r="E32" s="212"/>
      <c r="F32" s="212"/>
      <c r="G32" s="212"/>
      <c r="H32" s="212"/>
      <c r="I32" s="212"/>
      <c r="J32" s="212"/>
      <c r="K32" s="213"/>
      <c r="L32" s="65">
        <f>SUM(L27:L31)</f>
        <v>41</v>
      </c>
      <c r="M32" s="65">
        <f>SUM(M27:M31)</f>
        <v>10592664</v>
      </c>
      <c r="N32" s="65">
        <f>SUM(N27:N31)</f>
        <v>46722805.93</v>
      </c>
    </row>
    <row r="33" spans="1:14" ht="13.5" customHeight="1">
      <c r="A33" s="58"/>
      <c r="B33" s="208" t="s">
        <v>84</v>
      </c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10"/>
    </row>
    <row r="34" spans="1:14" ht="13.5" customHeight="1">
      <c r="A34" s="58"/>
      <c r="B34" s="46" t="s">
        <v>124</v>
      </c>
      <c r="C34" s="59" t="s">
        <v>125</v>
      </c>
      <c r="D34" s="104">
        <v>6.25</v>
      </c>
      <c r="E34" s="104">
        <v>6.27</v>
      </c>
      <c r="F34" s="104">
        <v>6.25</v>
      </c>
      <c r="G34" s="104">
        <v>6.25</v>
      </c>
      <c r="H34" s="104">
        <v>6.23</v>
      </c>
      <c r="I34" s="104">
        <v>6.25</v>
      </c>
      <c r="J34" s="104">
        <v>6.25</v>
      </c>
      <c r="K34" s="105">
        <v>0</v>
      </c>
      <c r="L34" s="102">
        <v>103</v>
      </c>
      <c r="M34" s="103">
        <v>6783194</v>
      </c>
      <c r="N34" s="103">
        <v>42417614.210000001</v>
      </c>
    </row>
    <row r="35" spans="1:14" ht="13.5" customHeight="1">
      <c r="A35" s="58"/>
      <c r="B35" s="46" t="s">
        <v>293</v>
      </c>
      <c r="C35" s="59" t="s">
        <v>294</v>
      </c>
      <c r="D35" s="104">
        <v>2.4</v>
      </c>
      <c r="E35" s="104">
        <v>2.4</v>
      </c>
      <c r="F35" s="104">
        <v>2.4</v>
      </c>
      <c r="G35" s="104">
        <v>2.4</v>
      </c>
      <c r="H35" s="104">
        <v>2.29</v>
      </c>
      <c r="I35" s="104">
        <v>2.4</v>
      </c>
      <c r="J35" s="104">
        <v>2.29</v>
      </c>
      <c r="K35" s="105">
        <v>4.8</v>
      </c>
      <c r="L35" s="102">
        <v>2</v>
      </c>
      <c r="M35" s="103">
        <v>203</v>
      </c>
      <c r="N35" s="103">
        <v>487.2</v>
      </c>
    </row>
    <row r="36" spans="1:14" ht="13.5" customHeight="1">
      <c r="A36" s="58"/>
      <c r="B36" s="46" t="s">
        <v>174</v>
      </c>
      <c r="C36" s="59" t="s">
        <v>175</v>
      </c>
      <c r="D36" s="104">
        <v>1.23</v>
      </c>
      <c r="E36" s="104">
        <v>1.23</v>
      </c>
      <c r="F36" s="104">
        <v>1.23</v>
      </c>
      <c r="G36" s="104">
        <v>1.23</v>
      </c>
      <c r="H36" s="104">
        <v>1.23</v>
      </c>
      <c r="I36" s="104">
        <v>1.23</v>
      </c>
      <c r="J36" s="104">
        <v>1.23</v>
      </c>
      <c r="K36" s="105">
        <v>0</v>
      </c>
      <c r="L36" s="102">
        <v>1</v>
      </c>
      <c r="M36" s="103">
        <v>40407</v>
      </c>
      <c r="N36" s="103">
        <v>49700.61</v>
      </c>
    </row>
    <row r="37" spans="1:14" ht="13.5" customHeight="1">
      <c r="A37" s="58"/>
      <c r="B37" s="46" t="s">
        <v>180</v>
      </c>
      <c r="C37" s="59" t="s">
        <v>181</v>
      </c>
      <c r="D37" s="104">
        <v>2.59</v>
      </c>
      <c r="E37" s="104">
        <v>2.59</v>
      </c>
      <c r="F37" s="104">
        <v>2.59</v>
      </c>
      <c r="G37" s="104">
        <v>2.59</v>
      </c>
      <c r="H37" s="104">
        <v>2.57</v>
      </c>
      <c r="I37" s="104">
        <v>2.59</v>
      </c>
      <c r="J37" s="104">
        <v>2.59</v>
      </c>
      <c r="K37" s="105">
        <v>0</v>
      </c>
      <c r="L37" s="102">
        <v>1</v>
      </c>
      <c r="M37" s="103">
        <v>275</v>
      </c>
      <c r="N37" s="103">
        <v>712.25</v>
      </c>
    </row>
    <row r="38" spans="1:14" ht="13.5" customHeight="1">
      <c r="A38" s="58"/>
      <c r="B38" s="46" t="s">
        <v>244</v>
      </c>
      <c r="C38" s="59" t="s">
        <v>245</v>
      </c>
      <c r="D38" s="104">
        <v>2.4500000000000002</v>
      </c>
      <c r="E38" s="104">
        <v>2.48</v>
      </c>
      <c r="F38" s="104">
        <v>2.4500000000000002</v>
      </c>
      <c r="G38" s="104">
        <v>2.4700000000000002</v>
      </c>
      <c r="H38" s="104">
        <v>2.4500000000000002</v>
      </c>
      <c r="I38" s="104">
        <v>2.4500000000000002</v>
      </c>
      <c r="J38" s="104">
        <v>2.4500000000000002</v>
      </c>
      <c r="K38" s="105">
        <v>0</v>
      </c>
      <c r="L38" s="102">
        <v>257</v>
      </c>
      <c r="M38" s="103">
        <v>14954544</v>
      </c>
      <c r="N38" s="103">
        <v>36915977.899999999</v>
      </c>
    </row>
    <row r="39" spans="1:14" ht="13.5" customHeight="1">
      <c r="A39" s="58"/>
      <c r="B39" s="46" t="s">
        <v>115</v>
      </c>
      <c r="C39" s="59" t="s">
        <v>116</v>
      </c>
      <c r="D39" s="104">
        <v>1.91</v>
      </c>
      <c r="E39" s="104">
        <v>1.91</v>
      </c>
      <c r="F39" s="104">
        <v>1.91</v>
      </c>
      <c r="G39" s="104">
        <v>1.91</v>
      </c>
      <c r="H39" s="104">
        <v>1.91</v>
      </c>
      <c r="I39" s="104">
        <v>1.91</v>
      </c>
      <c r="J39" s="104">
        <v>1.91</v>
      </c>
      <c r="K39" s="105">
        <v>0</v>
      </c>
      <c r="L39" s="102">
        <v>2</v>
      </c>
      <c r="M39" s="103">
        <v>126336</v>
      </c>
      <c r="N39" s="103">
        <v>241301.76000000001</v>
      </c>
    </row>
    <row r="40" spans="1:14" ht="13.5" customHeight="1">
      <c r="A40" s="58"/>
      <c r="B40" s="46" t="s">
        <v>172</v>
      </c>
      <c r="C40" s="59" t="s">
        <v>173</v>
      </c>
      <c r="D40" s="104">
        <v>5.48</v>
      </c>
      <c r="E40" s="104">
        <v>5.48</v>
      </c>
      <c r="F40" s="104">
        <v>5.48</v>
      </c>
      <c r="G40" s="104">
        <v>5.48</v>
      </c>
      <c r="H40" s="104">
        <v>5.5</v>
      </c>
      <c r="I40" s="104">
        <v>5.48</v>
      </c>
      <c r="J40" s="104">
        <v>5.48</v>
      </c>
      <c r="K40" s="105">
        <v>0</v>
      </c>
      <c r="L40" s="102">
        <v>1</v>
      </c>
      <c r="M40" s="103">
        <v>906</v>
      </c>
      <c r="N40" s="103">
        <v>4964.88</v>
      </c>
    </row>
    <row r="41" spans="1:14" ht="13.5" customHeight="1">
      <c r="A41" s="58"/>
      <c r="B41" s="214" t="s">
        <v>91</v>
      </c>
      <c r="C41" s="215"/>
      <c r="D41" s="211"/>
      <c r="E41" s="212"/>
      <c r="F41" s="212"/>
      <c r="G41" s="212"/>
      <c r="H41" s="212"/>
      <c r="I41" s="212"/>
      <c r="J41" s="212"/>
      <c r="K41" s="213"/>
      <c r="L41" s="65">
        <f>SUM(L34:L40)</f>
        <v>367</v>
      </c>
      <c r="M41" s="65">
        <f>SUM(M34:M40)</f>
        <v>21905865</v>
      </c>
      <c r="N41" s="65">
        <f>SUM(N34:N40)</f>
        <v>79630758.810000002</v>
      </c>
    </row>
    <row r="42" spans="1:14" ht="13.5" customHeight="1">
      <c r="A42" s="58"/>
      <c r="B42" s="208" t="s">
        <v>31</v>
      </c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10"/>
    </row>
    <row r="43" spans="1:14" ht="13.5" customHeight="1">
      <c r="A43" s="58"/>
      <c r="B43" s="46" t="s">
        <v>108</v>
      </c>
      <c r="C43" s="59" t="s">
        <v>107</v>
      </c>
      <c r="D43" s="104">
        <v>9.02</v>
      </c>
      <c r="E43" s="104">
        <v>9.0399999999999991</v>
      </c>
      <c r="F43" s="104">
        <v>9.02</v>
      </c>
      <c r="G43" s="104">
        <v>9.0299999999999994</v>
      </c>
      <c r="H43" s="104">
        <v>9.01</v>
      </c>
      <c r="I43" s="104">
        <v>9.0399999999999991</v>
      </c>
      <c r="J43" s="104">
        <v>9.02</v>
      </c>
      <c r="K43" s="105">
        <v>0.22</v>
      </c>
      <c r="L43" s="102">
        <v>10</v>
      </c>
      <c r="M43" s="103">
        <v>221061</v>
      </c>
      <c r="N43" s="103">
        <v>1995151.44</v>
      </c>
    </row>
    <row r="44" spans="1:14" ht="13.5" customHeight="1">
      <c r="A44" s="58"/>
      <c r="B44" s="46" t="s">
        <v>275</v>
      </c>
      <c r="C44" s="59" t="s">
        <v>276</v>
      </c>
      <c r="D44" s="104">
        <v>65</v>
      </c>
      <c r="E44" s="104">
        <v>65</v>
      </c>
      <c r="F44" s="104">
        <v>65</v>
      </c>
      <c r="G44" s="104">
        <v>65</v>
      </c>
      <c r="H44" s="104">
        <v>54</v>
      </c>
      <c r="I44" s="104">
        <v>65</v>
      </c>
      <c r="J44" s="104">
        <v>65</v>
      </c>
      <c r="K44" s="105">
        <v>0</v>
      </c>
      <c r="L44" s="102">
        <v>3</v>
      </c>
      <c r="M44" s="103">
        <v>259</v>
      </c>
      <c r="N44" s="103">
        <v>16835</v>
      </c>
    </row>
    <row r="45" spans="1:14" ht="13.5" customHeight="1">
      <c r="A45" s="58"/>
      <c r="B45" s="46" t="s">
        <v>194</v>
      </c>
      <c r="C45" s="59" t="s">
        <v>195</v>
      </c>
      <c r="D45" s="104">
        <v>9</v>
      </c>
      <c r="E45" s="104">
        <v>9</v>
      </c>
      <c r="F45" s="104">
        <v>9</v>
      </c>
      <c r="G45" s="104">
        <v>9</v>
      </c>
      <c r="H45" s="104">
        <v>9</v>
      </c>
      <c r="I45" s="104">
        <v>9</v>
      </c>
      <c r="J45" s="104">
        <v>9</v>
      </c>
      <c r="K45" s="105">
        <v>0</v>
      </c>
      <c r="L45" s="102">
        <v>2</v>
      </c>
      <c r="M45" s="103">
        <v>11111</v>
      </c>
      <c r="N45" s="103">
        <v>99999</v>
      </c>
    </row>
    <row r="46" spans="1:14" ht="13.5" customHeight="1">
      <c r="A46" s="58"/>
      <c r="B46" s="214" t="s">
        <v>92</v>
      </c>
      <c r="C46" s="215"/>
      <c r="D46" s="211"/>
      <c r="E46" s="212"/>
      <c r="F46" s="212"/>
      <c r="G46" s="212"/>
      <c r="H46" s="212"/>
      <c r="I46" s="212"/>
      <c r="J46" s="212"/>
      <c r="K46" s="213"/>
      <c r="L46" s="64">
        <f>SUM(L43:L45)</f>
        <v>15</v>
      </c>
      <c r="M46" s="61">
        <f>SUM(M43:M45)</f>
        <v>232431</v>
      </c>
      <c r="N46" s="61">
        <f>SUM(N43:N45)</f>
        <v>2111985.44</v>
      </c>
    </row>
    <row r="47" spans="1:14" ht="13.5" customHeight="1">
      <c r="A47" s="58"/>
      <c r="B47" s="208" t="s">
        <v>85</v>
      </c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10"/>
    </row>
    <row r="48" spans="1:14" ht="13.5" customHeight="1">
      <c r="A48" s="58"/>
      <c r="B48" s="46" t="s">
        <v>186</v>
      </c>
      <c r="C48" s="59" t="s">
        <v>187</v>
      </c>
      <c r="D48" s="63">
        <v>2.11</v>
      </c>
      <c r="E48" s="104">
        <v>2.11</v>
      </c>
      <c r="F48" s="104">
        <v>2.11</v>
      </c>
      <c r="G48" s="104">
        <v>2.11</v>
      </c>
      <c r="H48" s="104">
        <v>2.11</v>
      </c>
      <c r="I48" s="104">
        <v>2.11</v>
      </c>
      <c r="J48" s="104">
        <v>2.11</v>
      </c>
      <c r="K48" s="105">
        <v>0</v>
      </c>
      <c r="L48" s="102">
        <v>2</v>
      </c>
      <c r="M48" s="103">
        <v>1344354</v>
      </c>
      <c r="N48" s="103">
        <v>2836586.94</v>
      </c>
    </row>
    <row r="49" spans="1:14" ht="13.5" customHeight="1">
      <c r="A49" s="58"/>
      <c r="B49" s="46" t="s">
        <v>87</v>
      </c>
      <c r="C49" s="59" t="s">
        <v>43</v>
      </c>
      <c r="D49" s="63">
        <v>0.38</v>
      </c>
      <c r="E49" s="104">
        <v>0.38</v>
      </c>
      <c r="F49" s="104">
        <v>0.38</v>
      </c>
      <c r="G49" s="104">
        <v>0.38</v>
      </c>
      <c r="H49" s="104">
        <v>0.38</v>
      </c>
      <c r="I49" s="104">
        <v>0.38</v>
      </c>
      <c r="J49" s="104">
        <v>0.38</v>
      </c>
      <c r="K49" s="105">
        <v>0</v>
      </c>
      <c r="L49" s="102">
        <v>3</v>
      </c>
      <c r="M49" s="103">
        <v>131708</v>
      </c>
      <c r="N49" s="103">
        <v>50049.04</v>
      </c>
    </row>
    <row r="50" spans="1:14" ht="13.5" customHeight="1">
      <c r="A50" s="58"/>
      <c r="B50" s="214" t="s">
        <v>198</v>
      </c>
      <c r="C50" s="215"/>
      <c r="D50" s="211"/>
      <c r="E50" s="212"/>
      <c r="F50" s="212"/>
      <c r="G50" s="212"/>
      <c r="H50" s="212"/>
      <c r="I50" s="212"/>
      <c r="J50" s="212"/>
      <c r="K50" s="213"/>
      <c r="L50" s="64">
        <f>SUM(L48:L49)</f>
        <v>5</v>
      </c>
      <c r="M50" s="61">
        <f>SUM(M48:M49)</f>
        <v>1476062</v>
      </c>
      <c r="N50" s="61">
        <f>SUM(N48:N49)</f>
        <v>2886635.98</v>
      </c>
    </row>
    <row r="51" spans="1:14" s="52" customFormat="1" ht="13.5" customHeight="1">
      <c r="B51" s="66" t="s">
        <v>32</v>
      </c>
      <c r="C51" s="216"/>
      <c r="D51" s="217"/>
      <c r="E51" s="217"/>
      <c r="F51" s="217"/>
      <c r="G51" s="217"/>
      <c r="H51" s="217"/>
      <c r="I51" s="217"/>
      <c r="J51" s="217"/>
      <c r="K51" s="218"/>
      <c r="L51" s="67">
        <f>L50+L46+L41+L32+L22+L18+L25</f>
        <v>1475</v>
      </c>
      <c r="M51" s="67">
        <f>M50+M46+M41+M32+M22+M18+M25</f>
        <v>926087415</v>
      </c>
      <c r="N51" s="67">
        <f>N50+N46+N41+N32+N22+N18+N25</f>
        <v>1168990254.72</v>
      </c>
    </row>
    <row r="52" spans="1:14" s="52" customFormat="1" ht="22.5" customHeight="1">
      <c r="A52" s="51"/>
      <c r="B52" s="205" t="s">
        <v>308</v>
      </c>
      <c r="C52" s="206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7"/>
    </row>
    <row r="53" spans="1:14" s="52" customFormat="1" ht="48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3.9" customHeight="1">
      <c r="B54" s="208" t="s">
        <v>29</v>
      </c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  <c r="N54" s="210"/>
    </row>
    <row r="55" spans="1:14" ht="13.9" customHeight="1">
      <c r="A55" s="58"/>
      <c r="B55" s="46" t="s">
        <v>164</v>
      </c>
      <c r="C55" s="59" t="s">
        <v>165</v>
      </c>
      <c r="D55" s="104">
        <v>0.23</v>
      </c>
      <c r="E55" s="104">
        <v>0.23</v>
      </c>
      <c r="F55" s="104">
        <v>0.23</v>
      </c>
      <c r="G55" s="104">
        <v>0.23</v>
      </c>
      <c r="H55" s="104">
        <v>0.23</v>
      </c>
      <c r="I55" s="104">
        <v>0.23</v>
      </c>
      <c r="J55" s="104">
        <v>0.23</v>
      </c>
      <c r="K55" s="105">
        <v>0</v>
      </c>
      <c r="L55" s="102">
        <v>1</v>
      </c>
      <c r="M55" s="103">
        <v>900</v>
      </c>
      <c r="N55" s="103">
        <v>207</v>
      </c>
    </row>
    <row r="56" spans="1:14" ht="13.9" customHeight="1">
      <c r="A56" s="58"/>
      <c r="B56" s="46" t="s">
        <v>188</v>
      </c>
      <c r="C56" s="59" t="s">
        <v>189</v>
      </c>
      <c r="D56" s="104">
        <v>0.56999999999999995</v>
      </c>
      <c r="E56" s="104">
        <v>0.57999999999999996</v>
      </c>
      <c r="F56" s="104">
        <v>0.56000000000000005</v>
      </c>
      <c r="G56" s="104">
        <v>0.56999999999999995</v>
      </c>
      <c r="H56" s="104">
        <v>0.56999999999999995</v>
      </c>
      <c r="I56" s="104">
        <v>0.57999999999999996</v>
      </c>
      <c r="J56" s="104">
        <v>0.56999999999999995</v>
      </c>
      <c r="K56" s="105">
        <v>1.75</v>
      </c>
      <c r="L56" s="102">
        <v>9</v>
      </c>
      <c r="M56" s="103">
        <v>8167000</v>
      </c>
      <c r="N56" s="103">
        <v>4651860</v>
      </c>
    </row>
    <row r="57" spans="1:14" ht="13.9" customHeight="1">
      <c r="A57" s="58"/>
      <c r="B57" s="46" t="s">
        <v>184</v>
      </c>
      <c r="C57" s="59" t="s">
        <v>185</v>
      </c>
      <c r="D57" s="104">
        <v>1.01</v>
      </c>
      <c r="E57" s="104">
        <v>1.01</v>
      </c>
      <c r="F57" s="104">
        <v>1.01</v>
      </c>
      <c r="G57" s="104">
        <v>1.01</v>
      </c>
      <c r="H57" s="104">
        <v>1.01</v>
      </c>
      <c r="I57" s="104">
        <v>1.01</v>
      </c>
      <c r="J57" s="104">
        <v>1.01</v>
      </c>
      <c r="K57" s="105">
        <v>0</v>
      </c>
      <c r="L57" s="102">
        <v>3</v>
      </c>
      <c r="M57" s="103">
        <v>600000</v>
      </c>
      <c r="N57" s="103">
        <v>606000</v>
      </c>
    </row>
    <row r="58" spans="1:14" ht="13.9" customHeight="1">
      <c r="A58" s="58"/>
      <c r="B58" s="214" t="s">
        <v>89</v>
      </c>
      <c r="C58" s="215"/>
      <c r="D58" s="211"/>
      <c r="E58" s="212"/>
      <c r="F58" s="212"/>
      <c r="G58" s="212"/>
      <c r="H58" s="212"/>
      <c r="I58" s="212"/>
      <c r="J58" s="212"/>
      <c r="K58" s="213"/>
      <c r="L58" s="65">
        <f>SUM(L55:L57)</f>
        <v>13</v>
      </c>
      <c r="M58" s="65">
        <f>SUM(M55:M57)</f>
        <v>8767900</v>
      </c>
      <c r="N58" s="65">
        <f>SUM(N55:N57)</f>
        <v>5258067</v>
      </c>
    </row>
    <row r="59" spans="1:14" ht="13.9" customHeight="1">
      <c r="A59" s="58"/>
      <c r="B59" s="208" t="s">
        <v>94</v>
      </c>
      <c r="C59" s="209"/>
      <c r="D59" s="209"/>
      <c r="E59" s="209"/>
      <c r="F59" s="209"/>
      <c r="G59" s="209"/>
      <c r="H59" s="209"/>
      <c r="I59" s="209"/>
      <c r="J59" s="209"/>
      <c r="K59" s="209"/>
      <c r="L59" s="209"/>
      <c r="M59" s="209"/>
      <c r="N59" s="210"/>
    </row>
    <row r="60" spans="1:14" ht="13.9" customHeight="1">
      <c r="A60" s="58"/>
      <c r="B60" s="46" t="s">
        <v>250</v>
      </c>
      <c r="C60" s="59" t="s">
        <v>251</v>
      </c>
      <c r="D60" s="104">
        <v>5</v>
      </c>
      <c r="E60" s="104">
        <v>5.4</v>
      </c>
      <c r="F60" s="104">
        <v>5</v>
      </c>
      <c r="G60" s="104">
        <v>5.1100000000000003</v>
      </c>
      <c r="H60" s="104">
        <v>4.6900000000000004</v>
      </c>
      <c r="I60" s="104">
        <v>5.4</v>
      </c>
      <c r="J60" s="104">
        <v>5</v>
      </c>
      <c r="K60" s="105">
        <v>8</v>
      </c>
      <c r="L60" s="102">
        <v>6</v>
      </c>
      <c r="M60" s="103">
        <v>15000</v>
      </c>
      <c r="N60" s="103">
        <v>76716.63</v>
      </c>
    </row>
    <row r="61" spans="1:14" ht="13.9" customHeight="1">
      <c r="A61" s="58"/>
      <c r="B61" s="214" t="s">
        <v>302</v>
      </c>
      <c r="C61" s="215"/>
      <c r="D61" s="211"/>
      <c r="E61" s="212"/>
      <c r="F61" s="212"/>
      <c r="G61" s="212"/>
      <c r="H61" s="212"/>
      <c r="I61" s="212"/>
      <c r="J61" s="212"/>
      <c r="K61" s="213"/>
      <c r="L61" s="65">
        <f>SUM(L60)</f>
        <v>6</v>
      </c>
      <c r="M61" s="65">
        <f>SUM(M60)</f>
        <v>15000</v>
      </c>
      <c r="N61" s="65">
        <f>SUM(N60)</f>
        <v>76716.63</v>
      </c>
    </row>
    <row r="62" spans="1:14" ht="13.9" customHeight="1">
      <c r="A62" s="58"/>
      <c r="B62" s="208" t="s">
        <v>84</v>
      </c>
      <c r="C62" s="209"/>
      <c r="D62" s="209"/>
      <c r="E62" s="209"/>
      <c r="F62" s="209"/>
      <c r="G62" s="209"/>
      <c r="H62" s="209"/>
      <c r="I62" s="209"/>
      <c r="J62" s="209"/>
      <c r="K62" s="209"/>
      <c r="L62" s="209"/>
      <c r="M62" s="209"/>
      <c r="N62" s="210"/>
    </row>
    <row r="63" spans="1:14" ht="13.9" customHeight="1">
      <c r="A63" s="58"/>
      <c r="B63" s="46" t="s">
        <v>290</v>
      </c>
      <c r="C63" s="59" t="s">
        <v>289</v>
      </c>
      <c r="D63" s="86">
        <v>2.86</v>
      </c>
      <c r="E63" s="86">
        <v>2.86</v>
      </c>
      <c r="F63" s="86">
        <v>2.86</v>
      </c>
      <c r="G63" s="86">
        <v>2.86</v>
      </c>
      <c r="H63" s="86">
        <v>2.86</v>
      </c>
      <c r="I63" s="86">
        <v>2.86</v>
      </c>
      <c r="J63" s="86">
        <v>2.86</v>
      </c>
      <c r="K63" s="91">
        <v>0</v>
      </c>
      <c r="L63" s="92">
        <v>1</v>
      </c>
      <c r="M63" s="93">
        <v>719</v>
      </c>
      <c r="N63" s="93">
        <v>2056.34</v>
      </c>
    </row>
    <row r="64" spans="1:14" ht="13.9" customHeight="1">
      <c r="A64" s="58"/>
      <c r="B64" s="46" t="s">
        <v>35</v>
      </c>
      <c r="C64" s="59" t="s">
        <v>36</v>
      </c>
      <c r="D64" s="86">
        <v>2.8</v>
      </c>
      <c r="E64" s="86">
        <v>2.85</v>
      </c>
      <c r="F64" s="86">
        <v>2.8</v>
      </c>
      <c r="G64" s="86">
        <v>2.84</v>
      </c>
      <c r="H64" s="86">
        <v>2.85</v>
      </c>
      <c r="I64" s="86">
        <v>2.85</v>
      </c>
      <c r="J64" s="86">
        <v>2.85</v>
      </c>
      <c r="K64" s="91">
        <v>0</v>
      </c>
      <c r="L64" s="92">
        <v>3</v>
      </c>
      <c r="M64" s="93">
        <v>17439</v>
      </c>
      <c r="N64" s="93">
        <v>49451.15</v>
      </c>
    </row>
    <row r="65" spans="1:14" ht="13.9" customHeight="1">
      <c r="A65" s="58"/>
      <c r="B65" s="214" t="s">
        <v>91</v>
      </c>
      <c r="C65" s="215"/>
      <c r="D65" s="211"/>
      <c r="E65" s="212"/>
      <c r="F65" s="212"/>
      <c r="G65" s="212"/>
      <c r="H65" s="212"/>
      <c r="I65" s="212"/>
      <c r="J65" s="212"/>
      <c r="K65" s="213"/>
      <c r="L65" s="65">
        <f>SUM(L63:L64)</f>
        <v>4</v>
      </c>
      <c r="M65" s="65">
        <f>SUM(M63:M64)</f>
        <v>18158</v>
      </c>
      <c r="N65" s="65">
        <f>SUM(N63:N64)</f>
        <v>51507.490000000005</v>
      </c>
    </row>
    <row r="66" spans="1:14" ht="13.9" customHeight="1">
      <c r="A66" s="58"/>
      <c r="B66" s="208" t="s">
        <v>31</v>
      </c>
      <c r="C66" s="220"/>
      <c r="D66" s="220"/>
      <c r="E66" s="220"/>
      <c r="F66" s="220"/>
      <c r="G66" s="220"/>
      <c r="H66" s="220"/>
      <c r="I66" s="220"/>
      <c r="J66" s="220"/>
      <c r="K66" s="220"/>
      <c r="L66" s="220"/>
      <c r="M66" s="220"/>
      <c r="N66" s="210"/>
    </row>
    <row r="67" spans="1:14" ht="13.9" customHeight="1">
      <c r="A67" s="58"/>
      <c r="B67" s="46" t="s">
        <v>136</v>
      </c>
      <c r="C67" s="59" t="s">
        <v>137</v>
      </c>
      <c r="D67" s="81">
        <v>28</v>
      </c>
      <c r="E67" s="81">
        <v>28</v>
      </c>
      <c r="F67" s="81">
        <v>28</v>
      </c>
      <c r="G67" s="86">
        <v>28</v>
      </c>
      <c r="H67" s="86">
        <v>28</v>
      </c>
      <c r="I67" s="86">
        <v>28</v>
      </c>
      <c r="J67" s="81">
        <v>28</v>
      </c>
      <c r="K67" s="82">
        <v>0</v>
      </c>
      <c r="L67" s="83">
        <v>2</v>
      </c>
      <c r="M67" s="84">
        <v>11000</v>
      </c>
      <c r="N67" s="84">
        <v>308000</v>
      </c>
    </row>
    <row r="68" spans="1:14" ht="13.9" customHeight="1">
      <c r="A68" s="58"/>
      <c r="B68" s="214" t="s">
        <v>92</v>
      </c>
      <c r="C68" s="215"/>
      <c r="D68" s="211"/>
      <c r="E68" s="221"/>
      <c r="F68" s="221"/>
      <c r="G68" s="221"/>
      <c r="H68" s="221"/>
      <c r="I68" s="221"/>
      <c r="J68" s="221"/>
      <c r="K68" s="213"/>
      <c r="L68" s="65">
        <f>L67</f>
        <v>2</v>
      </c>
      <c r="M68" s="65">
        <f t="shared" ref="M68:N68" si="0">M67</f>
        <v>11000</v>
      </c>
      <c r="N68" s="65">
        <f t="shared" si="0"/>
        <v>308000</v>
      </c>
    </row>
    <row r="69" spans="1:14" s="52" customFormat="1" ht="13.9" customHeight="1">
      <c r="B69" s="66" t="s">
        <v>126</v>
      </c>
      <c r="C69" s="216"/>
      <c r="D69" s="219"/>
      <c r="E69" s="219"/>
      <c r="F69" s="219"/>
      <c r="G69" s="219"/>
      <c r="H69" s="219"/>
      <c r="I69" s="219"/>
      <c r="J69" s="219"/>
      <c r="K69" s="218"/>
      <c r="L69" s="67">
        <f>L65+L58+L68+L61</f>
        <v>25</v>
      </c>
      <c r="M69" s="67">
        <f t="shared" ref="M69:N69" si="1">M65+M58+M68+M61</f>
        <v>8812058</v>
      </c>
      <c r="N69" s="67">
        <f t="shared" si="1"/>
        <v>5694291.1200000001</v>
      </c>
    </row>
    <row r="70" spans="1:14" s="52" customFormat="1" ht="22.5" customHeight="1">
      <c r="A70" s="51"/>
      <c r="B70" s="205" t="s">
        <v>307</v>
      </c>
      <c r="C70" s="206"/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7"/>
    </row>
    <row r="71" spans="1:14" s="52" customFormat="1" ht="44.25" customHeight="1">
      <c r="B71" s="53" t="s">
        <v>15</v>
      </c>
      <c r="C71" s="54" t="s">
        <v>20</v>
      </c>
      <c r="D71" s="54" t="s">
        <v>21</v>
      </c>
      <c r="E71" s="54" t="s">
        <v>22</v>
      </c>
      <c r="F71" s="54" t="s">
        <v>23</v>
      </c>
      <c r="G71" s="54" t="s">
        <v>24</v>
      </c>
      <c r="H71" s="54" t="s">
        <v>25</v>
      </c>
      <c r="I71" s="54" t="s">
        <v>19</v>
      </c>
      <c r="J71" s="54" t="s">
        <v>26</v>
      </c>
      <c r="K71" s="55" t="s">
        <v>27</v>
      </c>
      <c r="L71" s="56" t="s">
        <v>28</v>
      </c>
      <c r="M71" s="56" t="s">
        <v>18</v>
      </c>
      <c r="N71" s="57" t="s">
        <v>7</v>
      </c>
    </row>
    <row r="72" spans="1:14" s="52" customFormat="1" ht="13.9" customHeight="1">
      <c r="B72" s="208" t="s">
        <v>29</v>
      </c>
      <c r="C72" s="209"/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10"/>
    </row>
    <row r="73" spans="1:14" ht="13.9" customHeight="1">
      <c r="A73" s="58"/>
      <c r="B73" s="110" t="s">
        <v>287</v>
      </c>
      <c r="C73" s="111" t="s">
        <v>288</v>
      </c>
      <c r="D73" s="81">
        <v>1</v>
      </c>
      <c r="E73" s="81">
        <v>1</v>
      </c>
      <c r="F73" s="81">
        <v>1</v>
      </c>
      <c r="G73" s="86">
        <v>1</v>
      </c>
      <c r="H73" s="86">
        <v>1</v>
      </c>
      <c r="I73" s="86">
        <v>1</v>
      </c>
      <c r="J73" s="81">
        <v>1</v>
      </c>
      <c r="K73" s="82">
        <v>0</v>
      </c>
      <c r="L73" s="83">
        <v>3</v>
      </c>
      <c r="M73" s="84">
        <v>29595000000</v>
      </c>
      <c r="N73" s="84">
        <v>29595000000</v>
      </c>
    </row>
    <row r="74" spans="1:14" ht="13.9" customHeight="1">
      <c r="A74" s="58"/>
      <c r="B74" s="214" t="s">
        <v>89</v>
      </c>
      <c r="C74" s="215"/>
      <c r="D74" s="211"/>
      <c r="E74" s="212"/>
      <c r="F74" s="212"/>
      <c r="G74" s="212"/>
      <c r="H74" s="212"/>
      <c r="I74" s="212"/>
      <c r="J74" s="212"/>
      <c r="K74" s="213"/>
      <c r="L74" s="65">
        <f>SUM(L72:L73)</f>
        <v>3</v>
      </c>
      <c r="M74" s="65">
        <f>SUM(M72:M73)</f>
        <v>29595000000</v>
      </c>
      <c r="N74" s="65">
        <f>SUM(N72:N73)</f>
        <v>29595000000</v>
      </c>
    </row>
    <row r="75" spans="1:14" ht="13.9" customHeight="1">
      <c r="A75" s="58"/>
      <c r="B75" s="208" t="s">
        <v>83</v>
      </c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10"/>
    </row>
    <row r="76" spans="1:14" ht="13.9" customHeight="1">
      <c r="A76" s="58"/>
      <c r="B76" s="97" t="s">
        <v>211</v>
      </c>
      <c r="C76" s="98" t="s">
        <v>212</v>
      </c>
      <c r="D76" s="94">
        <v>1.45</v>
      </c>
      <c r="E76" s="104">
        <v>1.65</v>
      </c>
      <c r="F76" s="104">
        <v>1.45</v>
      </c>
      <c r="G76" s="104">
        <v>1.53</v>
      </c>
      <c r="H76" s="104">
        <v>1.44</v>
      </c>
      <c r="I76" s="104">
        <v>1.65</v>
      </c>
      <c r="J76" s="104">
        <v>1.45</v>
      </c>
      <c r="K76" s="105">
        <v>13.79</v>
      </c>
      <c r="L76" s="102">
        <v>4</v>
      </c>
      <c r="M76" s="103">
        <v>16168</v>
      </c>
      <c r="N76" s="103">
        <v>24677.200000000001</v>
      </c>
    </row>
    <row r="77" spans="1:14" ht="13.9" customHeight="1">
      <c r="A77" s="58"/>
      <c r="B77" s="97" t="s">
        <v>86</v>
      </c>
      <c r="C77" s="98" t="s">
        <v>42</v>
      </c>
      <c r="D77" s="94">
        <v>1.5</v>
      </c>
      <c r="E77" s="104">
        <v>1.5</v>
      </c>
      <c r="F77" s="104">
        <v>1.5</v>
      </c>
      <c r="G77" s="104">
        <v>1.5</v>
      </c>
      <c r="H77" s="104">
        <v>1.5</v>
      </c>
      <c r="I77" s="104">
        <v>1.5</v>
      </c>
      <c r="J77" s="104">
        <v>1.5</v>
      </c>
      <c r="K77" s="105">
        <v>0</v>
      </c>
      <c r="L77" s="102">
        <v>1</v>
      </c>
      <c r="M77" s="103">
        <v>49812</v>
      </c>
      <c r="N77" s="103">
        <v>74718</v>
      </c>
    </row>
    <row r="78" spans="1:14" ht="13.9" customHeight="1">
      <c r="A78" s="58"/>
      <c r="B78" s="214" t="s">
        <v>91</v>
      </c>
      <c r="C78" s="215"/>
      <c r="D78" s="211"/>
      <c r="E78" s="212"/>
      <c r="F78" s="212"/>
      <c r="G78" s="212"/>
      <c r="H78" s="212"/>
      <c r="I78" s="212"/>
      <c r="J78" s="212"/>
      <c r="K78" s="213"/>
      <c r="L78" s="65">
        <f>SUM(L76:L77)</f>
        <v>5</v>
      </c>
      <c r="M78" s="65">
        <f>SUM(M76:M77)</f>
        <v>65980</v>
      </c>
      <c r="N78" s="65">
        <f>SUM(N76:N77)</f>
        <v>99395.199999999997</v>
      </c>
    </row>
    <row r="79" spans="1:14" ht="13.9" customHeight="1">
      <c r="A79" s="58"/>
      <c r="B79" s="208" t="s">
        <v>84</v>
      </c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10"/>
    </row>
    <row r="80" spans="1:14" ht="13.9" customHeight="1">
      <c r="A80" s="58"/>
      <c r="B80" s="97" t="s">
        <v>157</v>
      </c>
      <c r="C80" s="98" t="s">
        <v>158</v>
      </c>
      <c r="D80" s="94">
        <v>1.36</v>
      </c>
      <c r="E80" s="104">
        <v>1.36</v>
      </c>
      <c r="F80" s="104">
        <v>1.36</v>
      </c>
      <c r="G80" s="104">
        <v>1.36</v>
      </c>
      <c r="H80" s="104">
        <v>1.36</v>
      </c>
      <c r="I80" s="104">
        <v>1.36</v>
      </c>
      <c r="J80" s="104">
        <v>1.36</v>
      </c>
      <c r="K80" s="105">
        <v>0</v>
      </c>
      <c r="L80" s="102">
        <v>1</v>
      </c>
      <c r="M80" s="103">
        <v>53731</v>
      </c>
      <c r="N80" s="103">
        <v>73074.16</v>
      </c>
    </row>
    <row r="81" spans="1:14" ht="13.9" customHeight="1">
      <c r="A81" s="58"/>
      <c r="B81" s="97" t="s">
        <v>38</v>
      </c>
      <c r="C81" s="98" t="s">
        <v>39</v>
      </c>
      <c r="D81" s="94">
        <v>1.22</v>
      </c>
      <c r="E81" s="104">
        <v>1.22</v>
      </c>
      <c r="F81" s="104">
        <v>1.22</v>
      </c>
      <c r="G81" s="104">
        <v>1.22</v>
      </c>
      <c r="H81" s="104">
        <v>1.21</v>
      </c>
      <c r="I81" s="104">
        <v>1.22</v>
      </c>
      <c r="J81" s="104">
        <v>1.21</v>
      </c>
      <c r="K81" s="105">
        <v>0.83</v>
      </c>
      <c r="L81" s="102">
        <v>1</v>
      </c>
      <c r="M81" s="103">
        <v>100000</v>
      </c>
      <c r="N81" s="103">
        <v>122000</v>
      </c>
    </row>
    <row r="82" spans="1:14" ht="13.9" customHeight="1">
      <c r="A82" s="58"/>
      <c r="B82" s="214" t="s">
        <v>91</v>
      </c>
      <c r="C82" s="215"/>
      <c r="D82" s="211"/>
      <c r="E82" s="221"/>
      <c r="F82" s="221"/>
      <c r="G82" s="221"/>
      <c r="H82" s="221"/>
      <c r="I82" s="221"/>
      <c r="J82" s="221"/>
      <c r="K82" s="213"/>
      <c r="L82" s="65">
        <f>SUM(L80:L81)</f>
        <v>2</v>
      </c>
      <c r="M82" s="65">
        <f>SUM(M80:M81)</f>
        <v>153731</v>
      </c>
      <c r="N82" s="65">
        <f>SUM(N80:N81)</f>
        <v>195074.16</v>
      </c>
    </row>
    <row r="83" spans="1:14" ht="13.9" customHeight="1">
      <c r="A83" s="58"/>
      <c r="B83" s="208" t="s">
        <v>31</v>
      </c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10"/>
    </row>
    <row r="84" spans="1:14" ht="13.9" customHeight="1">
      <c r="A84" s="58"/>
      <c r="B84" s="97" t="s">
        <v>248</v>
      </c>
      <c r="C84" s="98" t="s">
        <v>249</v>
      </c>
      <c r="D84" s="81">
        <v>18.53</v>
      </c>
      <c r="E84" s="81">
        <v>19</v>
      </c>
      <c r="F84" s="81">
        <v>18.53</v>
      </c>
      <c r="G84" s="86">
        <v>18.8</v>
      </c>
      <c r="H84" s="86">
        <v>18.54</v>
      </c>
      <c r="I84" s="86">
        <v>18.8</v>
      </c>
      <c r="J84" s="81">
        <v>18.53</v>
      </c>
      <c r="K84" s="82">
        <v>1.46</v>
      </c>
      <c r="L84" s="83">
        <v>21</v>
      </c>
      <c r="M84" s="84">
        <v>494516</v>
      </c>
      <c r="N84" s="84">
        <v>9298512.6500000004</v>
      </c>
    </row>
    <row r="85" spans="1:14" ht="13.9" customHeight="1">
      <c r="A85" s="58"/>
      <c r="B85" s="214" t="s">
        <v>92</v>
      </c>
      <c r="C85" s="215"/>
      <c r="D85" s="211"/>
      <c r="E85" s="221"/>
      <c r="F85" s="221"/>
      <c r="G85" s="221"/>
      <c r="H85" s="221"/>
      <c r="I85" s="221"/>
      <c r="J85" s="221"/>
      <c r="K85" s="213"/>
      <c r="L85" s="65">
        <f>L84</f>
        <v>21</v>
      </c>
      <c r="M85" s="65">
        <f t="shared" ref="M85:N85" si="2">M84</f>
        <v>494516</v>
      </c>
      <c r="N85" s="65">
        <f t="shared" si="2"/>
        <v>9298512.6500000004</v>
      </c>
    </row>
    <row r="86" spans="1:14" ht="13.9" customHeight="1">
      <c r="A86" s="58"/>
      <c r="B86" s="208" t="s">
        <v>85</v>
      </c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10"/>
    </row>
    <row r="87" spans="1:14" ht="13.9" customHeight="1">
      <c r="A87" s="58"/>
      <c r="B87" s="46" t="s">
        <v>205</v>
      </c>
      <c r="C87" s="59" t="s">
        <v>206</v>
      </c>
      <c r="D87" s="63">
        <v>5.07</v>
      </c>
      <c r="E87" s="81">
        <v>5.2</v>
      </c>
      <c r="F87" s="81">
        <v>5.0599999999999996</v>
      </c>
      <c r="G87" s="81">
        <v>5.12</v>
      </c>
      <c r="H87" s="81">
        <v>5.01</v>
      </c>
      <c r="I87" s="81">
        <v>5.08</v>
      </c>
      <c r="J87" s="81">
        <v>5.08</v>
      </c>
      <c r="K87" s="105">
        <v>0</v>
      </c>
      <c r="L87" s="83">
        <v>52</v>
      </c>
      <c r="M87" s="84">
        <v>6807937</v>
      </c>
      <c r="N87" s="84">
        <v>34833242.100000001</v>
      </c>
    </row>
    <row r="88" spans="1:14" ht="13.9" customHeight="1">
      <c r="A88" s="58"/>
      <c r="B88" s="214" t="s">
        <v>198</v>
      </c>
      <c r="C88" s="215"/>
      <c r="D88" s="211"/>
      <c r="E88" s="221"/>
      <c r="F88" s="221"/>
      <c r="G88" s="221"/>
      <c r="H88" s="221"/>
      <c r="I88" s="221"/>
      <c r="J88" s="221"/>
      <c r="K88" s="213"/>
      <c r="L88" s="64">
        <f>L87</f>
        <v>52</v>
      </c>
      <c r="M88" s="64">
        <f t="shared" ref="M88:N88" si="3">M87</f>
        <v>6807937</v>
      </c>
      <c r="N88" s="84">
        <f t="shared" si="3"/>
        <v>34833242.100000001</v>
      </c>
    </row>
    <row r="89" spans="1:14" s="52" customFormat="1" ht="13.9" customHeight="1">
      <c r="B89" s="66" t="s">
        <v>71</v>
      </c>
      <c r="C89" s="216"/>
      <c r="D89" s="219"/>
      <c r="E89" s="219"/>
      <c r="F89" s="219"/>
      <c r="G89" s="219"/>
      <c r="H89" s="219"/>
      <c r="I89" s="219"/>
      <c r="J89" s="219"/>
      <c r="K89" s="218"/>
      <c r="L89" s="67">
        <f>L88+L85+L82+L78+L74</f>
        <v>83</v>
      </c>
      <c r="M89" s="67">
        <f>M88+M85+M82+M78+M74</f>
        <v>29602522164</v>
      </c>
      <c r="N89" s="67">
        <f>N88+N85+N82+N78+N74</f>
        <v>29639426224.110001</v>
      </c>
    </row>
    <row r="90" spans="1:14" s="52" customFormat="1" ht="13.9" customHeight="1">
      <c r="B90" s="66" t="s">
        <v>40</v>
      </c>
      <c r="C90" s="216"/>
      <c r="D90" s="219"/>
      <c r="E90" s="219"/>
      <c r="F90" s="219"/>
      <c r="G90" s="219"/>
      <c r="H90" s="219"/>
      <c r="I90" s="219"/>
      <c r="J90" s="219"/>
      <c r="K90" s="218"/>
      <c r="L90" s="67">
        <f>L89+L69+L51</f>
        <v>1583</v>
      </c>
      <c r="M90" s="67">
        <f>M89+M69+M51</f>
        <v>30537421637</v>
      </c>
      <c r="N90" s="67">
        <f>N89+N69+N51</f>
        <v>30814110769.950001</v>
      </c>
    </row>
    <row r="91" spans="1:14" ht="12.95" customHeight="1">
      <c r="A91" s="58"/>
      <c r="N91" s="72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ht="12.95" customHeight="1">
      <c r="A94" s="58"/>
    </row>
  </sheetData>
  <mergeCells count="55">
    <mergeCell ref="C90:K90"/>
    <mergeCell ref="B70:N70"/>
    <mergeCell ref="C89:K89"/>
    <mergeCell ref="B79:N79"/>
    <mergeCell ref="B82:C82"/>
    <mergeCell ref="D82:K82"/>
    <mergeCell ref="B86:N86"/>
    <mergeCell ref="B88:C88"/>
    <mergeCell ref="D88:K88"/>
    <mergeCell ref="B85:C85"/>
    <mergeCell ref="D85:K85"/>
    <mergeCell ref="B83:N83"/>
    <mergeCell ref="B75:N75"/>
    <mergeCell ref="B78:C78"/>
    <mergeCell ref="D78:K78"/>
    <mergeCell ref="B72:N72"/>
    <mergeCell ref="B1:N1"/>
    <mergeCell ref="B3:N3"/>
    <mergeCell ref="B18:C18"/>
    <mergeCell ref="D18:K18"/>
    <mergeCell ref="B19:N19"/>
    <mergeCell ref="B22:C22"/>
    <mergeCell ref="D22:K22"/>
    <mergeCell ref="B26:N26"/>
    <mergeCell ref="B32:C32"/>
    <mergeCell ref="D32:K32"/>
    <mergeCell ref="B23:N23"/>
    <mergeCell ref="B25:C25"/>
    <mergeCell ref="D25:K25"/>
    <mergeCell ref="B74:C74"/>
    <mergeCell ref="D74:K74"/>
    <mergeCell ref="B54:N54"/>
    <mergeCell ref="B58:C58"/>
    <mergeCell ref="D58:K58"/>
    <mergeCell ref="B62:N62"/>
    <mergeCell ref="C69:K69"/>
    <mergeCell ref="B65:C65"/>
    <mergeCell ref="D65:K65"/>
    <mergeCell ref="B66:N66"/>
    <mergeCell ref="B68:C68"/>
    <mergeCell ref="D68:K68"/>
    <mergeCell ref="B59:N59"/>
    <mergeCell ref="B61:C61"/>
    <mergeCell ref="D61:K61"/>
    <mergeCell ref="B52:N52"/>
    <mergeCell ref="B33:N33"/>
    <mergeCell ref="D41:K41"/>
    <mergeCell ref="B41:C41"/>
    <mergeCell ref="C51:K51"/>
    <mergeCell ref="B42:N42"/>
    <mergeCell ref="D46:K46"/>
    <mergeCell ref="B46:C46"/>
    <mergeCell ref="B47:N47"/>
    <mergeCell ref="B50:C50"/>
    <mergeCell ref="D50:K50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topLeftCell="A31" zoomScale="130" zoomScaleNormal="130" workbookViewId="0">
      <selection activeCell="D57" sqref="D57:D5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5" t="s">
        <v>306</v>
      </c>
      <c r="B1" s="225"/>
      <c r="C1" s="225"/>
      <c r="D1" s="225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26" t="s">
        <v>29</v>
      </c>
      <c r="B3" s="227"/>
      <c r="C3" s="227"/>
      <c r="D3" s="228"/>
    </row>
    <row r="4" spans="1:4" ht="13.5" customHeight="1">
      <c r="A4" s="46" t="s">
        <v>237</v>
      </c>
      <c r="B4" s="59" t="s">
        <v>238</v>
      </c>
      <c r="C4" s="104">
        <v>0.63</v>
      </c>
      <c r="D4" s="104">
        <v>0.63</v>
      </c>
    </row>
    <row r="5" spans="1:4" ht="13.5" customHeight="1">
      <c r="A5" s="46" t="s">
        <v>178</v>
      </c>
      <c r="B5" s="59" t="s">
        <v>179</v>
      </c>
      <c r="C5" s="104">
        <v>0.23</v>
      </c>
      <c r="D5" s="104">
        <v>0.24</v>
      </c>
    </row>
    <row r="6" spans="1:4" ht="13.5" customHeight="1">
      <c r="A6" s="46" t="s">
        <v>134</v>
      </c>
      <c r="B6" s="59" t="s">
        <v>135</v>
      </c>
      <c r="C6" s="104">
        <v>1.1599999999999999</v>
      </c>
      <c r="D6" s="104">
        <v>1.1599999999999999</v>
      </c>
    </row>
    <row r="7" spans="1:4" ht="13.5" customHeight="1">
      <c r="A7" s="46" t="s">
        <v>242</v>
      </c>
      <c r="B7" s="59" t="s">
        <v>243</v>
      </c>
      <c r="C7" s="104">
        <v>1.1000000000000001</v>
      </c>
      <c r="D7" s="104">
        <v>1.1000000000000001</v>
      </c>
    </row>
    <row r="8" spans="1:4" ht="13.5" customHeight="1">
      <c r="A8" s="46" t="s">
        <v>241</v>
      </c>
      <c r="B8" s="59" t="s">
        <v>159</v>
      </c>
      <c r="C8" s="104">
        <v>0.16</v>
      </c>
      <c r="D8" s="104">
        <v>0.16</v>
      </c>
    </row>
    <row r="9" spans="1:4" ht="13.5" customHeight="1">
      <c r="A9" s="46" t="s">
        <v>166</v>
      </c>
      <c r="B9" s="59" t="s">
        <v>167</v>
      </c>
      <c r="C9" s="47">
        <v>2.2000000000000002</v>
      </c>
      <c r="D9" s="47">
        <v>2.2000000000000002</v>
      </c>
    </row>
    <row r="10" spans="1:4" ht="13.5" customHeight="1">
      <c r="A10" s="222" t="s">
        <v>94</v>
      </c>
      <c r="B10" s="223"/>
      <c r="C10" s="223"/>
      <c r="D10" s="224"/>
    </row>
    <row r="11" spans="1:4" ht="13.5" customHeight="1">
      <c r="A11" s="46" t="s">
        <v>196</v>
      </c>
      <c r="B11" s="59" t="s">
        <v>197</v>
      </c>
      <c r="C11" s="81">
        <v>0.45</v>
      </c>
      <c r="D11" s="81">
        <v>0.45</v>
      </c>
    </row>
    <row r="12" spans="1:4" ht="13.5" customHeight="1">
      <c r="A12" s="222" t="s">
        <v>83</v>
      </c>
      <c r="B12" s="223"/>
      <c r="C12" s="223"/>
      <c r="D12" s="224"/>
    </row>
    <row r="13" spans="1:4" ht="13.5" customHeight="1">
      <c r="A13" s="46" t="s">
        <v>96</v>
      </c>
      <c r="B13" s="59" t="s">
        <v>95</v>
      </c>
      <c r="C13" s="81">
        <v>7</v>
      </c>
      <c r="D13" s="104">
        <v>7</v>
      </c>
    </row>
    <row r="14" spans="1:4" ht="13.5" customHeight="1">
      <c r="A14" s="222" t="s">
        <v>84</v>
      </c>
      <c r="B14" s="223"/>
      <c r="C14" s="223"/>
      <c r="D14" s="224"/>
    </row>
    <row r="15" spans="1:4" ht="13.5" customHeight="1">
      <c r="A15" s="46" t="s">
        <v>97</v>
      </c>
      <c r="B15" s="59" t="s">
        <v>98</v>
      </c>
      <c r="C15" s="104">
        <v>6.04</v>
      </c>
      <c r="D15" s="104">
        <v>6.04</v>
      </c>
    </row>
    <row r="16" spans="1:4" ht="13.5" customHeight="1">
      <c r="A16" s="46" t="s">
        <v>300</v>
      </c>
      <c r="B16" s="59" t="s">
        <v>301</v>
      </c>
      <c r="C16" s="104">
        <v>19</v>
      </c>
      <c r="D16" s="104">
        <v>19</v>
      </c>
    </row>
    <row r="17" spans="1:4" ht="13.5" customHeight="1">
      <c r="A17" s="46" t="s">
        <v>260</v>
      </c>
      <c r="B17" s="59" t="s">
        <v>259</v>
      </c>
      <c r="C17" s="104">
        <v>2.4700000000000002</v>
      </c>
      <c r="D17" s="104">
        <v>2.4700000000000002</v>
      </c>
    </row>
    <row r="18" spans="1:4" ht="13.5" customHeight="1">
      <c r="A18" s="46" t="s">
        <v>160</v>
      </c>
      <c r="B18" s="59" t="s">
        <v>129</v>
      </c>
      <c r="C18" s="104">
        <v>2.29</v>
      </c>
      <c r="D18" s="104">
        <v>2.2999999999999998</v>
      </c>
    </row>
    <row r="19" spans="1:4" ht="13.5" customHeight="1">
      <c r="A19" s="226" t="s">
        <v>31</v>
      </c>
      <c r="B19" s="227" t="s">
        <v>31</v>
      </c>
      <c r="C19" s="227"/>
      <c r="D19" s="228"/>
    </row>
    <row r="20" spans="1:4" ht="13.5" customHeight="1">
      <c r="A20" s="46" t="s">
        <v>145</v>
      </c>
      <c r="B20" s="59" t="s">
        <v>146</v>
      </c>
      <c r="C20" s="104">
        <v>12.25</v>
      </c>
      <c r="D20" s="104">
        <v>12.5</v>
      </c>
    </row>
    <row r="21" spans="1:4" ht="13.5" customHeight="1">
      <c r="A21" s="46" t="s">
        <v>233</v>
      </c>
      <c r="B21" s="59" t="s">
        <v>234</v>
      </c>
      <c r="C21" s="104">
        <v>102.01</v>
      </c>
      <c r="D21" s="104">
        <v>102.01</v>
      </c>
    </row>
    <row r="22" spans="1:4" ht="13.5" customHeight="1">
      <c r="A22" s="46" t="s">
        <v>223</v>
      </c>
      <c r="B22" s="59" t="s">
        <v>224</v>
      </c>
      <c r="C22" s="104">
        <v>14.05</v>
      </c>
      <c r="D22" s="132">
        <v>14.05</v>
      </c>
    </row>
    <row r="23" spans="1:4" ht="13.5" customHeight="1">
      <c r="A23" s="46" t="s">
        <v>99</v>
      </c>
      <c r="B23" s="59" t="s">
        <v>100</v>
      </c>
      <c r="C23" s="104">
        <v>22.99</v>
      </c>
      <c r="D23" s="104">
        <v>22.99</v>
      </c>
    </row>
    <row r="24" spans="1:4" ht="13.5" customHeight="1">
      <c r="A24" s="226" t="s">
        <v>85</v>
      </c>
      <c r="B24" s="227"/>
      <c r="C24" s="227"/>
      <c r="D24" s="228"/>
    </row>
    <row r="25" spans="1:4" ht="13.5" customHeight="1">
      <c r="A25" s="46" t="s">
        <v>217</v>
      </c>
      <c r="B25" s="59" t="s">
        <v>218</v>
      </c>
      <c r="C25" s="63">
        <v>9</v>
      </c>
      <c r="D25" s="63">
        <v>9</v>
      </c>
    </row>
    <row r="26" spans="1:4" ht="13.5" customHeight="1">
      <c r="A26" s="46" t="s">
        <v>192</v>
      </c>
      <c r="B26" s="59" t="s">
        <v>193</v>
      </c>
      <c r="C26" s="104">
        <v>4.5</v>
      </c>
      <c r="D26" s="104">
        <v>4.5</v>
      </c>
    </row>
    <row r="27" spans="1:4" ht="13.5" customHeight="1">
      <c r="A27" s="46" t="s">
        <v>263</v>
      </c>
      <c r="B27" s="59" t="s">
        <v>264</v>
      </c>
      <c r="C27" s="104">
        <v>5.99</v>
      </c>
      <c r="D27" s="104">
        <v>5.99</v>
      </c>
    </row>
    <row r="28" spans="1:4" ht="13.5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3.5" customHeight="1">
      <c r="A29" s="222" t="s">
        <v>29</v>
      </c>
      <c r="B29" s="223"/>
      <c r="C29" s="223"/>
      <c r="D29" s="224"/>
    </row>
    <row r="30" spans="1:4" ht="13.5" customHeight="1">
      <c r="A30" s="110" t="s">
        <v>297</v>
      </c>
      <c r="B30" s="111" t="s">
        <v>298</v>
      </c>
      <c r="C30" s="104">
        <v>0.09</v>
      </c>
      <c r="D30" s="104">
        <v>0.09</v>
      </c>
    </row>
    <row r="31" spans="1:4" ht="13.5" customHeight="1">
      <c r="A31" s="46" t="s">
        <v>281</v>
      </c>
      <c r="B31" s="59" t="s">
        <v>282</v>
      </c>
      <c r="C31" s="104">
        <v>1</v>
      </c>
      <c r="D31" s="104">
        <v>1</v>
      </c>
    </row>
    <row r="32" spans="1:4" ht="13.5" customHeight="1">
      <c r="A32" s="46" t="s">
        <v>256</v>
      </c>
      <c r="B32" s="59" t="s">
        <v>257</v>
      </c>
      <c r="C32" s="104">
        <v>0.11</v>
      </c>
      <c r="D32" s="104">
        <v>0.11</v>
      </c>
    </row>
    <row r="33" spans="1:4" ht="13.5" customHeight="1">
      <c r="A33" s="46" t="s">
        <v>277</v>
      </c>
      <c r="B33" s="59" t="s">
        <v>278</v>
      </c>
      <c r="C33" s="86">
        <v>0.85</v>
      </c>
      <c r="D33" s="81">
        <v>0.85</v>
      </c>
    </row>
    <row r="34" spans="1:4" ht="13.5" customHeight="1">
      <c r="A34" s="46" t="s">
        <v>128</v>
      </c>
      <c r="B34" s="59" t="s">
        <v>127</v>
      </c>
      <c r="C34" s="86">
        <v>1</v>
      </c>
      <c r="D34" s="86">
        <v>1</v>
      </c>
    </row>
    <row r="35" spans="1:4" ht="13.5" customHeight="1">
      <c r="A35" s="46" t="s">
        <v>261</v>
      </c>
      <c r="B35" s="59" t="s">
        <v>262</v>
      </c>
      <c r="C35" s="86">
        <v>1</v>
      </c>
      <c r="D35" s="94">
        <v>1</v>
      </c>
    </row>
    <row r="36" spans="1:4" ht="13.5" customHeight="1">
      <c r="A36" s="89" t="s">
        <v>235</v>
      </c>
      <c r="B36" s="90" t="s">
        <v>236</v>
      </c>
      <c r="C36" s="86">
        <v>1</v>
      </c>
      <c r="D36" s="86">
        <v>1</v>
      </c>
    </row>
    <row r="37" spans="1:4" ht="13.5" customHeight="1">
      <c r="A37" s="46" t="s">
        <v>201</v>
      </c>
      <c r="B37" s="59" t="s">
        <v>202</v>
      </c>
      <c r="C37" s="86">
        <v>0.75</v>
      </c>
      <c r="D37" s="86">
        <v>0.75</v>
      </c>
    </row>
    <row r="38" spans="1:4" ht="13.5" customHeight="1">
      <c r="A38" s="46" t="s">
        <v>155</v>
      </c>
      <c r="B38" s="59" t="s">
        <v>156</v>
      </c>
      <c r="C38" s="86">
        <v>1</v>
      </c>
      <c r="D38" s="86">
        <v>1</v>
      </c>
    </row>
    <row r="39" spans="1:4" ht="13.5" customHeight="1">
      <c r="A39" s="46" t="s">
        <v>101</v>
      </c>
      <c r="B39" s="59" t="s">
        <v>102</v>
      </c>
      <c r="C39" s="86">
        <v>0.94</v>
      </c>
      <c r="D39" s="86">
        <v>0.94</v>
      </c>
    </row>
    <row r="40" spans="1:4" ht="13.5" customHeight="1">
      <c r="A40" s="87" t="s">
        <v>227</v>
      </c>
      <c r="B40" s="88" t="s">
        <v>228</v>
      </c>
      <c r="C40" s="86">
        <v>1</v>
      </c>
      <c r="D40" s="86">
        <v>1</v>
      </c>
    </row>
    <row r="41" spans="1:4" ht="13.5" customHeight="1">
      <c r="A41" s="46" t="s">
        <v>220</v>
      </c>
      <c r="B41" s="59" t="s">
        <v>219</v>
      </c>
      <c r="C41" s="104">
        <v>0.2</v>
      </c>
      <c r="D41" s="104">
        <v>0.2</v>
      </c>
    </row>
    <row r="42" spans="1:4" ht="13.5" customHeight="1">
      <c r="A42" s="46" t="s">
        <v>151</v>
      </c>
      <c r="B42" s="59" t="s">
        <v>152</v>
      </c>
      <c r="C42" s="104">
        <v>0.1</v>
      </c>
      <c r="D42" s="104">
        <v>0.3</v>
      </c>
    </row>
    <row r="43" spans="1:4" ht="13.5" customHeight="1">
      <c r="A43" s="222" t="s">
        <v>94</v>
      </c>
      <c r="B43" s="223"/>
      <c r="C43" s="223"/>
      <c r="D43" s="224"/>
    </row>
    <row r="44" spans="1:4" ht="13.5" customHeight="1">
      <c r="A44" s="46" t="s">
        <v>246</v>
      </c>
      <c r="B44" s="59" t="s">
        <v>247</v>
      </c>
      <c r="C44" s="104">
        <v>0.82</v>
      </c>
      <c r="D44" s="81">
        <v>0.82</v>
      </c>
    </row>
    <row r="45" spans="1:4" ht="13.5" customHeight="1">
      <c r="A45" s="222" t="s">
        <v>163</v>
      </c>
      <c r="B45" s="223"/>
      <c r="C45" s="223"/>
      <c r="D45" s="224"/>
    </row>
    <row r="46" spans="1:4" ht="13.5" customHeight="1">
      <c r="A46" s="46" t="s">
        <v>162</v>
      </c>
      <c r="B46" s="59" t="s">
        <v>161</v>
      </c>
      <c r="C46" s="81">
        <v>1.26</v>
      </c>
      <c r="D46" s="81">
        <v>1.26</v>
      </c>
    </row>
    <row r="47" spans="1:4" ht="13.5" customHeight="1">
      <c r="A47" s="46" t="s">
        <v>280</v>
      </c>
      <c r="B47" s="59" t="s">
        <v>279</v>
      </c>
      <c r="C47" s="81">
        <v>0.69</v>
      </c>
      <c r="D47" s="81">
        <v>0.69</v>
      </c>
    </row>
    <row r="48" spans="1:4" ht="13.5" customHeight="1">
      <c r="A48" s="222" t="s">
        <v>84</v>
      </c>
      <c r="B48" s="223"/>
      <c r="C48" s="223"/>
      <c r="D48" s="224"/>
    </row>
    <row r="49" spans="1:4" ht="13.5" customHeight="1">
      <c r="A49" s="46" t="s">
        <v>88</v>
      </c>
      <c r="B49" s="59" t="s">
        <v>37</v>
      </c>
      <c r="C49" s="86">
        <v>0.9</v>
      </c>
      <c r="D49" s="86">
        <v>0.95</v>
      </c>
    </row>
    <row r="50" spans="1:4" ht="13.5" customHeight="1">
      <c r="A50" s="76" t="s">
        <v>147</v>
      </c>
      <c r="B50" s="77" t="s">
        <v>148</v>
      </c>
      <c r="C50" s="86">
        <v>100</v>
      </c>
      <c r="D50" s="86">
        <v>100</v>
      </c>
    </row>
    <row r="51" spans="1:4" ht="13.5" customHeight="1">
      <c r="A51" s="222" t="s">
        <v>83</v>
      </c>
      <c r="B51" s="223"/>
      <c r="C51" s="223"/>
      <c r="D51" s="224"/>
    </row>
    <row r="52" spans="1:4" ht="13.5" customHeight="1">
      <c r="A52" s="46" t="s">
        <v>33</v>
      </c>
      <c r="B52" s="59" t="s">
        <v>34</v>
      </c>
      <c r="C52" s="104">
        <v>1.7</v>
      </c>
      <c r="D52" s="104">
        <v>1.7</v>
      </c>
    </row>
    <row r="53" spans="1:4" ht="13.5" customHeight="1">
      <c r="A53" s="46" t="s">
        <v>130</v>
      </c>
      <c r="B53" s="68" t="s">
        <v>131</v>
      </c>
      <c r="C53" s="63">
        <v>1</v>
      </c>
      <c r="D53" s="75">
        <v>1</v>
      </c>
    </row>
    <row r="54" spans="1:4" ht="13.5" customHeight="1">
      <c r="A54" s="74" t="s">
        <v>41</v>
      </c>
      <c r="B54" s="74" t="s">
        <v>20</v>
      </c>
      <c r="C54" s="74" t="s">
        <v>93</v>
      </c>
      <c r="D54" s="74" t="s">
        <v>19</v>
      </c>
    </row>
    <row r="55" spans="1:4">
      <c r="A55" s="222" t="s">
        <v>84</v>
      </c>
      <c r="B55" s="223"/>
      <c r="C55" s="223"/>
      <c r="D55" s="224"/>
    </row>
    <row r="56" spans="1:4">
      <c r="A56" s="97" t="s">
        <v>285</v>
      </c>
      <c r="B56" s="98" t="s">
        <v>286</v>
      </c>
      <c r="C56" s="94">
        <v>1.36</v>
      </c>
      <c r="D56" s="104">
        <v>1.35</v>
      </c>
    </row>
    <row r="57" spans="1:4">
      <c r="A57" s="97" t="s">
        <v>103</v>
      </c>
      <c r="B57" s="98" t="s">
        <v>104</v>
      </c>
      <c r="C57" s="104">
        <v>1.1499999999999999</v>
      </c>
      <c r="D57" s="104">
        <v>1.1499999999999999</v>
      </c>
    </row>
    <row r="58" spans="1:4">
      <c r="A58" s="97" t="s">
        <v>225</v>
      </c>
      <c r="B58" s="98" t="s">
        <v>226</v>
      </c>
      <c r="C58" s="104">
        <v>1.92</v>
      </c>
      <c r="D58" s="104">
        <v>1.91</v>
      </c>
    </row>
  </sheetData>
  <mergeCells count="13">
    <mergeCell ref="A55:D55"/>
    <mergeCell ref="A43:D43"/>
    <mergeCell ref="A1:D1"/>
    <mergeCell ref="A3:D3"/>
    <mergeCell ref="A24:D24"/>
    <mergeCell ref="A29:D29"/>
    <mergeCell ref="A19:D19"/>
    <mergeCell ref="A14:D14"/>
    <mergeCell ref="A12:D12"/>
    <mergeCell ref="A45:D45"/>
    <mergeCell ref="A48:D48"/>
    <mergeCell ref="A51:D51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V27"/>
  <sheetViews>
    <sheetView workbookViewId="0">
      <selection activeCell="B26" sqref="B2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235" t="s">
        <v>0</v>
      </c>
      <c r="C1" s="235"/>
      <c r="D1" s="235"/>
      <c r="E1" s="235"/>
      <c r="F1" s="135"/>
      <c r="H1" s="136"/>
      <c r="I1" s="136"/>
    </row>
    <row r="2" spans="1:9" ht="18" customHeight="1">
      <c r="B2" s="235" t="s">
        <v>316</v>
      </c>
      <c r="C2" s="235"/>
      <c r="D2" s="235"/>
      <c r="E2" s="235"/>
      <c r="F2" s="235"/>
      <c r="H2" s="136"/>
      <c r="I2" s="136"/>
    </row>
    <row r="3" spans="1:9" ht="18" customHeight="1">
      <c r="B3" s="134" t="s">
        <v>317</v>
      </c>
      <c r="C3" s="137"/>
      <c r="D3" s="138"/>
      <c r="E3" s="135"/>
      <c r="F3" s="135"/>
      <c r="H3" s="136"/>
      <c r="I3" s="136"/>
    </row>
    <row r="4" spans="1:9" ht="18" customHeight="1">
      <c r="B4" s="134"/>
      <c r="C4" s="137"/>
      <c r="D4" s="138"/>
      <c r="E4" s="135"/>
      <c r="F4" s="135"/>
      <c r="H4" s="136"/>
      <c r="I4" s="136"/>
    </row>
    <row r="5" spans="1:9" ht="18" customHeight="1">
      <c r="B5" s="134"/>
      <c r="C5" s="137"/>
      <c r="D5" s="138"/>
      <c r="E5" s="135"/>
      <c r="F5" s="135"/>
      <c r="H5" s="136"/>
      <c r="I5" s="136"/>
    </row>
    <row r="6" spans="1:9" ht="17.100000000000001" customHeight="1">
      <c r="B6" s="236" t="s">
        <v>318</v>
      </c>
      <c r="C6" s="237"/>
      <c r="D6" s="237"/>
      <c r="E6" s="139"/>
      <c r="F6" s="139"/>
      <c r="H6" s="136"/>
      <c r="I6" s="136"/>
    </row>
    <row r="7" spans="1:9" ht="32.25" customHeight="1">
      <c r="B7" s="140" t="s">
        <v>41</v>
      </c>
      <c r="C7" s="141" t="s">
        <v>20</v>
      </c>
      <c r="D7" s="142" t="s">
        <v>319</v>
      </c>
      <c r="E7" s="143" t="s">
        <v>320</v>
      </c>
      <c r="F7" s="143" t="s">
        <v>321</v>
      </c>
      <c r="H7" s="136"/>
      <c r="I7" s="136"/>
    </row>
    <row r="8" spans="1:9" ht="17.100000000000001" customHeight="1">
      <c r="B8" s="232" t="s">
        <v>29</v>
      </c>
      <c r="C8" s="233"/>
      <c r="D8" s="233"/>
      <c r="E8" s="233"/>
      <c r="F8" s="234"/>
    </row>
    <row r="9" spans="1:9" ht="17.100000000000001" customHeight="1">
      <c r="A9" s="114"/>
      <c r="B9" s="144" t="s">
        <v>322</v>
      </c>
      <c r="C9" s="144" t="s">
        <v>272</v>
      </c>
      <c r="D9" s="145">
        <v>1</v>
      </c>
      <c r="E9" s="146">
        <v>70000</v>
      </c>
      <c r="F9" s="146">
        <v>121100</v>
      </c>
    </row>
    <row r="10" spans="1:9" ht="17.100000000000001" customHeight="1">
      <c r="A10" s="114"/>
      <c r="B10" s="147" t="s">
        <v>323</v>
      </c>
      <c r="C10" s="148"/>
      <c r="D10" s="145">
        <f>SUM(D9)</f>
        <v>1</v>
      </c>
      <c r="E10" s="146">
        <f>SUM(E9)</f>
        <v>70000</v>
      </c>
      <c r="F10" s="146">
        <f>SUM(F9)</f>
        <v>121100</v>
      </c>
    </row>
    <row r="11" spans="1:9">
      <c r="A11" s="114"/>
      <c r="B11" s="238" t="s">
        <v>30</v>
      </c>
      <c r="C11" s="239"/>
      <c r="D11" s="239"/>
      <c r="E11" s="239"/>
      <c r="F11" s="240"/>
    </row>
    <row r="12" spans="1:9">
      <c r="A12" s="114"/>
      <c r="B12" s="149" t="s">
        <v>324</v>
      </c>
      <c r="C12" s="149" t="s">
        <v>311</v>
      </c>
      <c r="D12" s="145">
        <v>4</v>
      </c>
      <c r="E12" s="146">
        <v>640250</v>
      </c>
      <c r="F12" s="146">
        <v>10153925</v>
      </c>
    </row>
    <row r="13" spans="1:9">
      <c r="A13" s="114"/>
      <c r="B13" s="147" t="s">
        <v>325</v>
      </c>
      <c r="C13" s="148"/>
      <c r="D13" s="145">
        <f>SUM(D12)</f>
        <v>4</v>
      </c>
      <c r="E13" s="146">
        <f>SUM(E12)</f>
        <v>640250</v>
      </c>
      <c r="F13" s="146">
        <f>SUM(F12)</f>
        <v>10153925</v>
      </c>
    </row>
    <row r="14" spans="1:9">
      <c r="A14" s="114"/>
      <c r="B14" s="241" t="s">
        <v>40</v>
      </c>
      <c r="C14" s="242"/>
      <c r="D14" s="145">
        <f>D10+D13</f>
        <v>5</v>
      </c>
      <c r="E14" s="146">
        <f>E10+E13</f>
        <v>710250</v>
      </c>
      <c r="F14" s="146">
        <f>F10+F13</f>
        <v>10275025</v>
      </c>
    </row>
    <row r="15" spans="1:9">
      <c r="A15" s="150"/>
      <c r="B15" s="150"/>
      <c r="C15" s="150"/>
      <c r="D15" s="151"/>
      <c r="E15" s="152"/>
      <c r="F15" s="152"/>
    </row>
    <row r="16" spans="1:9" ht="18.75">
      <c r="A16" s="150"/>
      <c r="B16" s="229" t="s">
        <v>326</v>
      </c>
      <c r="C16" s="229"/>
      <c r="D16" s="229"/>
      <c r="E16" s="229"/>
      <c r="F16" s="229"/>
    </row>
    <row r="17" spans="1:256">
      <c r="A17" s="150"/>
      <c r="B17" s="153" t="s">
        <v>41</v>
      </c>
      <c r="C17" s="154" t="s">
        <v>20</v>
      </c>
      <c r="D17" s="155" t="s">
        <v>327</v>
      </c>
      <c r="E17" s="156" t="s">
        <v>328</v>
      </c>
      <c r="F17" s="156" t="s">
        <v>329</v>
      </c>
    </row>
    <row r="18" spans="1:256" ht="17.100000000000001" customHeight="1">
      <c r="B18" s="232" t="s">
        <v>29</v>
      </c>
      <c r="C18" s="233"/>
      <c r="D18" s="233"/>
      <c r="E18" s="233"/>
      <c r="F18" s="234"/>
    </row>
    <row r="19" spans="1:256" s="160" customFormat="1">
      <c r="A19" s="157"/>
      <c r="B19" s="158" t="s">
        <v>184</v>
      </c>
      <c r="C19" s="158" t="s">
        <v>185</v>
      </c>
      <c r="D19" s="145">
        <v>1</v>
      </c>
      <c r="E19" s="146">
        <v>200000</v>
      </c>
      <c r="F19" s="146">
        <v>202000</v>
      </c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  <c r="AI19" s="159"/>
      <c r="AJ19" s="159"/>
      <c r="AK19" s="159"/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59"/>
      <c r="AX19" s="159"/>
      <c r="AY19" s="159"/>
      <c r="AZ19" s="159"/>
      <c r="BA19" s="159"/>
      <c r="BB19" s="159"/>
      <c r="BC19" s="159"/>
      <c r="BD19" s="159"/>
      <c r="BE19" s="159"/>
      <c r="BF19" s="159"/>
      <c r="BG19" s="159"/>
      <c r="BH19" s="159"/>
      <c r="BI19" s="159"/>
      <c r="BJ19" s="159"/>
      <c r="BK19" s="159"/>
      <c r="BL19" s="159"/>
      <c r="BM19" s="159"/>
      <c r="BN19" s="159"/>
      <c r="BO19" s="159"/>
      <c r="BP19" s="159"/>
      <c r="BQ19" s="159"/>
      <c r="BR19" s="159"/>
      <c r="BS19" s="159"/>
      <c r="BT19" s="159"/>
      <c r="BU19" s="159"/>
      <c r="BV19" s="159"/>
      <c r="BW19" s="159"/>
      <c r="BX19" s="159"/>
      <c r="BY19" s="159"/>
      <c r="BZ19" s="159"/>
      <c r="CA19" s="159"/>
      <c r="CB19" s="159"/>
      <c r="CC19" s="159"/>
      <c r="CD19" s="159"/>
      <c r="CE19" s="159"/>
      <c r="CF19" s="159"/>
      <c r="CG19" s="159"/>
      <c r="CH19" s="159"/>
      <c r="CI19" s="159"/>
      <c r="CJ19" s="159"/>
      <c r="CK19" s="159"/>
      <c r="CL19" s="159"/>
      <c r="CM19" s="159"/>
      <c r="CN19" s="159"/>
      <c r="CO19" s="159"/>
      <c r="CP19" s="159"/>
      <c r="CQ19" s="159"/>
      <c r="CR19" s="159"/>
      <c r="CS19" s="159"/>
      <c r="CT19" s="159"/>
      <c r="CU19" s="159"/>
      <c r="CV19" s="159"/>
      <c r="CW19" s="159"/>
      <c r="CX19" s="159"/>
      <c r="CY19" s="159"/>
      <c r="CZ19" s="159"/>
      <c r="DA19" s="159"/>
      <c r="DB19" s="159"/>
      <c r="DC19" s="159"/>
      <c r="DD19" s="159"/>
      <c r="DE19" s="159"/>
      <c r="DF19" s="159"/>
      <c r="DG19" s="159"/>
      <c r="DH19" s="159"/>
      <c r="DI19" s="159"/>
      <c r="DJ19" s="159"/>
      <c r="DK19" s="159"/>
      <c r="DL19" s="159"/>
      <c r="DM19" s="159"/>
      <c r="DN19" s="159"/>
      <c r="DO19" s="159"/>
      <c r="DP19" s="159"/>
      <c r="DQ19" s="159"/>
      <c r="DR19" s="159"/>
      <c r="DS19" s="159"/>
      <c r="DT19" s="159"/>
      <c r="DU19" s="159"/>
      <c r="DV19" s="159"/>
      <c r="DW19" s="159"/>
      <c r="DX19" s="159"/>
      <c r="DY19" s="159"/>
      <c r="DZ19" s="159"/>
      <c r="EA19" s="159"/>
      <c r="EB19" s="159"/>
      <c r="EC19" s="159"/>
      <c r="ED19" s="159"/>
      <c r="EE19" s="159"/>
      <c r="EF19" s="159"/>
      <c r="EG19" s="159"/>
      <c r="EH19" s="159"/>
      <c r="EI19" s="159"/>
      <c r="EJ19" s="159"/>
      <c r="EK19" s="159"/>
      <c r="EL19" s="159"/>
      <c r="EM19" s="159"/>
      <c r="EN19" s="159"/>
      <c r="EO19" s="159"/>
      <c r="EP19" s="159"/>
      <c r="EQ19" s="159"/>
      <c r="ER19" s="159"/>
      <c r="ES19" s="159"/>
      <c r="ET19" s="159"/>
      <c r="EU19" s="159"/>
      <c r="EV19" s="159"/>
      <c r="EW19" s="159"/>
      <c r="EX19" s="159"/>
      <c r="EY19" s="159"/>
      <c r="EZ19" s="159"/>
      <c r="FA19" s="159"/>
      <c r="FB19" s="159"/>
      <c r="FC19" s="159"/>
      <c r="FD19" s="159"/>
      <c r="FE19" s="159"/>
      <c r="FF19" s="159"/>
      <c r="FG19" s="159"/>
      <c r="FH19" s="159"/>
      <c r="FI19" s="159"/>
      <c r="FJ19" s="159"/>
      <c r="FK19" s="159"/>
      <c r="FL19" s="159"/>
      <c r="FM19" s="159"/>
      <c r="FN19" s="159"/>
      <c r="FO19" s="159"/>
      <c r="FP19" s="159"/>
      <c r="FQ19" s="159"/>
      <c r="FR19" s="159"/>
      <c r="FS19" s="159"/>
      <c r="FT19" s="159"/>
      <c r="FU19" s="159"/>
      <c r="FV19" s="159"/>
      <c r="FW19" s="159"/>
      <c r="FX19" s="159"/>
      <c r="FY19" s="159"/>
      <c r="FZ19" s="159"/>
      <c r="GA19" s="159"/>
      <c r="GB19" s="159"/>
      <c r="GC19" s="159"/>
      <c r="GD19" s="159"/>
      <c r="GE19" s="159"/>
      <c r="GF19" s="159"/>
      <c r="GG19" s="159"/>
      <c r="GH19" s="159"/>
      <c r="GI19" s="159"/>
      <c r="GJ19" s="159"/>
      <c r="GK19" s="159"/>
      <c r="GL19" s="159"/>
      <c r="GM19" s="159"/>
      <c r="GN19" s="159"/>
      <c r="GO19" s="159"/>
      <c r="GP19" s="159"/>
      <c r="GQ19" s="159"/>
      <c r="GR19" s="159"/>
      <c r="GS19" s="159"/>
      <c r="GT19" s="159"/>
      <c r="GU19" s="159"/>
      <c r="GV19" s="159"/>
      <c r="GW19" s="159"/>
      <c r="GX19" s="159"/>
      <c r="GY19" s="159"/>
      <c r="GZ19" s="159"/>
      <c r="HA19" s="159"/>
      <c r="HB19" s="159"/>
      <c r="HC19" s="159"/>
      <c r="HD19" s="159"/>
      <c r="HE19" s="159"/>
      <c r="HF19" s="159"/>
      <c r="HG19" s="159"/>
      <c r="HH19" s="159"/>
      <c r="HI19" s="159"/>
      <c r="HJ19" s="159"/>
      <c r="HK19" s="159"/>
      <c r="HL19" s="159"/>
      <c r="HM19" s="159"/>
      <c r="HN19" s="159"/>
      <c r="HO19" s="159"/>
      <c r="HP19" s="159"/>
      <c r="HQ19" s="159"/>
      <c r="HR19" s="159"/>
      <c r="HS19" s="159"/>
      <c r="HT19" s="159"/>
      <c r="HU19" s="159"/>
      <c r="HV19" s="159"/>
      <c r="HW19" s="159"/>
      <c r="HX19" s="159"/>
      <c r="HY19" s="159"/>
      <c r="HZ19" s="159"/>
      <c r="IA19" s="159"/>
      <c r="IB19" s="159"/>
      <c r="IC19" s="159"/>
      <c r="ID19" s="159"/>
      <c r="IE19" s="159"/>
      <c r="IF19" s="159"/>
      <c r="IG19" s="159"/>
      <c r="IH19" s="159"/>
      <c r="II19" s="159"/>
      <c r="IJ19" s="159"/>
      <c r="IK19" s="159"/>
      <c r="IL19" s="159"/>
      <c r="IM19" s="159"/>
      <c r="IN19" s="159"/>
      <c r="IO19" s="159"/>
      <c r="IP19" s="159"/>
      <c r="IQ19" s="159"/>
      <c r="IR19" s="159"/>
      <c r="IS19" s="159"/>
      <c r="IT19" s="159"/>
      <c r="IU19" s="159"/>
      <c r="IV19" s="159"/>
    </row>
    <row r="20" spans="1:256">
      <c r="A20" s="150"/>
      <c r="B20" s="149" t="s">
        <v>323</v>
      </c>
      <c r="C20" s="149"/>
      <c r="D20" s="145">
        <f>SUM(D19)</f>
        <v>1</v>
      </c>
      <c r="E20" s="146">
        <f>SUM(E19)</f>
        <v>200000</v>
      </c>
      <c r="F20" s="146">
        <f>SUM(F19)</f>
        <v>202000</v>
      </c>
    </row>
    <row r="21" spans="1:256">
      <c r="A21" s="150"/>
      <c r="B21" s="230" t="s">
        <v>40</v>
      </c>
      <c r="C21" s="231"/>
      <c r="D21" s="145">
        <f>D20</f>
        <v>1</v>
      </c>
      <c r="E21" s="146">
        <f>E20</f>
        <v>200000</v>
      </c>
      <c r="F21" s="146">
        <f>F20</f>
        <v>202000</v>
      </c>
    </row>
    <row r="22" spans="1:256">
      <c r="A22" s="161"/>
      <c r="B22" s="161"/>
      <c r="C22" s="150"/>
    </row>
    <row r="23" spans="1:256">
      <c r="A23" s="161"/>
      <c r="B23" s="161"/>
      <c r="C23" s="150"/>
    </row>
    <row r="24" spans="1:256">
      <c r="A24" s="161"/>
      <c r="B24" s="161"/>
      <c r="C24" s="150"/>
    </row>
    <row r="25" spans="1:256">
      <c r="A25" s="161"/>
      <c r="B25" s="161"/>
      <c r="C25" s="150"/>
    </row>
    <row r="26" spans="1:256">
      <c r="A26" s="161"/>
      <c r="B26" s="161"/>
      <c r="C26" s="150"/>
    </row>
    <row r="27" spans="1:256">
      <c r="A27" s="161"/>
      <c r="B27" s="161"/>
      <c r="C27" s="150"/>
    </row>
  </sheetData>
  <mergeCells count="9">
    <mergeCell ref="B16:F16"/>
    <mergeCell ref="B21:C21"/>
    <mergeCell ref="B18:F18"/>
    <mergeCell ref="B1:E1"/>
    <mergeCell ref="B2:F2"/>
    <mergeCell ref="B6:D6"/>
    <mergeCell ref="B8:F8"/>
    <mergeCell ref="B11:F11"/>
    <mergeCell ref="B14:C14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zoomScale="120" zoomScaleNormal="120" workbookViewId="0">
      <selection activeCell="N15" sqref="N15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3" t="s">
        <v>0</v>
      </c>
      <c r="C1" s="244"/>
      <c r="D1" s="245"/>
      <c r="E1" s="6"/>
      <c r="F1" s="10"/>
      <c r="G1" s="10"/>
      <c r="H1" s="10"/>
      <c r="I1" s="10"/>
    </row>
    <row r="2" spans="2:9" ht="10.5" customHeight="1">
      <c r="B2" s="246"/>
      <c r="C2" s="247"/>
      <c r="D2" s="248"/>
      <c r="E2" s="6"/>
      <c r="F2" s="10"/>
      <c r="G2" s="10"/>
      <c r="H2" s="10"/>
      <c r="I2" s="10"/>
    </row>
    <row r="3" spans="2:9" ht="18" customHeight="1">
      <c r="B3" s="101" t="s">
        <v>305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266" t="s">
        <v>314</v>
      </c>
      <c r="C5" s="267"/>
      <c r="D5" s="267"/>
      <c r="E5" s="267"/>
      <c r="F5" s="267"/>
      <c r="G5" s="267"/>
      <c r="H5" s="267"/>
      <c r="I5" s="268"/>
    </row>
    <row r="6" spans="2:9" ht="30.75" customHeight="1">
      <c r="B6" s="121" t="s">
        <v>15</v>
      </c>
      <c r="C6" s="122" t="s">
        <v>20</v>
      </c>
      <c r="D6" s="122" t="s">
        <v>22</v>
      </c>
      <c r="E6" s="122" t="s">
        <v>23</v>
      </c>
      <c r="F6" s="122" t="s">
        <v>24</v>
      </c>
      <c r="G6" s="123" t="s">
        <v>28</v>
      </c>
      <c r="H6" s="123" t="s">
        <v>18</v>
      </c>
      <c r="I6" s="124" t="s">
        <v>7</v>
      </c>
    </row>
    <row r="7" spans="2:9" ht="18" customHeight="1">
      <c r="B7" s="269" t="s">
        <v>29</v>
      </c>
      <c r="C7" s="270"/>
      <c r="D7" s="270"/>
      <c r="E7" s="270"/>
      <c r="F7" s="270"/>
      <c r="G7" s="270"/>
      <c r="H7" s="270"/>
      <c r="I7" s="271"/>
    </row>
    <row r="8" spans="2:9" ht="18" customHeight="1">
      <c r="B8" s="125" t="s">
        <v>44</v>
      </c>
      <c r="C8" s="126" t="s">
        <v>258</v>
      </c>
      <c r="D8" s="127">
        <v>0.18</v>
      </c>
      <c r="E8" s="127">
        <v>0.17</v>
      </c>
      <c r="F8" s="127">
        <v>0.17</v>
      </c>
      <c r="G8" s="109">
        <v>5</v>
      </c>
      <c r="H8" s="109">
        <v>4807885</v>
      </c>
      <c r="I8" s="109">
        <v>817440.45</v>
      </c>
    </row>
    <row r="9" spans="2:9" ht="18" customHeight="1">
      <c r="B9" s="128" t="s">
        <v>312</v>
      </c>
      <c r="C9" s="272"/>
      <c r="D9" s="261"/>
      <c r="E9" s="261"/>
      <c r="F9" s="273"/>
      <c r="G9" s="129">
        <f>SUM(G8:G8)</f>
        <v>5</v>
      </c>
      <c r="H9" s="129">
        <f>SUM(H8:H8)</f>
        <v>4807885</v>
      </c>
      <c r="I9" s="129">
        <f>SUM(I8:I8)</f>
        <v>817440.45</v>
      </c>
    </row>
    <row r="10" spans="2:9" ht="18" customHeight="1">
      <c r="B10" s="130" t="s">
        <v>313</v>
      </c>
      <c r="C10" s="263"/>
      <c r="D10" s="264"/>
      <c r="E10" s="264"/>
      <c r="F10" s="265"/>
      <c r="G10" s="131">
        <f>G9</f>
        <v>5</v>
      </c>
      <c r="H10" s="131">
        <f t="shared" ref="H10:I10" si="0">H9</f>
        <v>4807885</v>
      </c>
      <c r="I10" s="131">
        <f t="shared" si="0"/>
        <v>817440.45</v>
      </c>
    </row>
    <row r="11" spans="2:9" ht="18" customHeight="1">
      <c r="B11" s="101"/>
      <c r="C11" s="6"/>
      <c r="D11" s="6"/>
      <c r="E11" s="6"/>
      <c r="F11" s="6"/>
      <c r="G11" s="6"/>
      <c r="H11" s="6"/>
      <c r="I11" s="6"/>
    </row>
    <row r="12" spans="2:9" ht="18" customHeight="1">
      <c r="B12" s="259" t="s">
        <v>120</v>
      </c>
      <c r="C12" s="260"/>
      <c r="D12" s="260"/>
      <c r="E12" s="260"/>
      <c r="F12" s="260"/>
      <c r="G12" s="260"/>
      <c r="H12" s="260"/>
      <c r="I12" s="260"/>
    </row>
    <row r="13" spans="2:9" ht="18" customHeight="1">
      <c r="B13" s="249" t="s">
        <v>15</v>
      </c>
      <c r="C13" s="250"/>
      <c r="D13" s="251"/>
      <c r="E13" s="249" t="s">
        <v>20</v>
      </c>
      <c r="F13" s="251"/>
      <c r="G13" s="262" t="s">
        <v>45</v>
      </c>
      <c r="H13" s="250"/>
      <c r="I13" s="251"/>
    </row>
    <row r="14" spans="2:9" ht="12.95" customHeight="1">
      <c r="B14" s="257" t="s">
        <v>29</v>
      </c>
      <c r="C14" s="220"/>
      <c r="D14" s="220"/>
      <c r="E14" s="220"/>
      <c r="F14" s="220"/>
      <c r="G14" s="220"/>
      <c r="H14" s="220"/>
      <c r="I14" s="258"/>
    </row>
    <row r="15" spans="2:9" ht="12.95" customHeight="1">
      <c r="B15" s="277" t="s">
        <v>267</v>
      </c>
      <c r="C15" s="253"/>
      <c r="D15" s="278"/>
      <c r="E15" s="279" t="s">
        <v>268</v>
      </c>
      <c r="F15" s="273"/>
      <c r="G15" s="279" t="s">
        <v>72</v>
      </c>
      <c r="H15" s="261"/>
      <c r="I15" s="273"/>
    </row>
    <row r="16" spans="2:9" ht="12.95" customHeight="1">
      <c r="B16" s="252" t="s">
        <v>200</v>
      </c>
      <c r="C16" s="253"/>
      <c r="D16" s="254"/>
      <c r="E16" s="255" t="s">
        <v>199</v>
      </c>
      <c r="F16" s="256"/>
      <c r="G16" s="255">
        <v>3</v>
      </c>
      <c r="H16" s="261"/>
      <c r="I16" s="256"/>
    </row>
    <row r="17" spans="2:9" ht="12.95" customHeight="1">
      <c r="B17" s="257" t="s">
        <v>84</v>
      </c>
      <c r="C17" s="220"/>
      <c r="D17" s="220"/>
      <c r="E17" s="220"/>
      <c r="F17" s="220"/>
      <c r="G17" s="220"/>
      <c r="H17" s="220"/>
      <c r="I17" s="258"/>
    </row>
    <row r="18" spans="2:9" ht="12.95" customHeight="1">
      <c r="B18" s="277" t="s">
        <v>269</v>
      </c>
      <c r="C18" s="253"/>
      <c r="D18" s="278"/>
      <c r="E18" s="279" t="s">
        <v>270</v>
      </c>
      <c r="F18" s="273"/>
      <c r="G18" s="279">
        <v>2.8</v>
      </c>
      <c r="H18" s="261"/>
      <c r="I18" s="273"/>
    </row>
    <row r="19" spans="2:9" ht="12.95" customHeight="1">
      <c r="B19" s="288" t="s">
        <v>73</v>
      </c>
      <c r="C19" s="289"/>
      <c r="D19" s="289"/>
      <c r="E19" s="289"/>
      <c r="F19" s="289"/>
      <c r="G19" s="289"/>
      <c r="H19" s="289"/>
      <c r="I19" s="290"/>
    </row>
    <row r="20" spans="2:9" ht="12.95" customHeight="1">
      <c r="B20" s="274" t="s">
        <v>109</v>
      </c>
      <c r="C20" s="253"/>
      <c r="D20" s="275"/>
      <c r="E20" s="272" t="s">
        <v>110</v>
      </c>
      <c r="F20" s="276"/>
      <c r="G20" s="272">
        <v>9.0500000000000007</v>
      </c>
      <c r="H20" s="261"/>
      <c r="I20" s="276"/>
    </row>
    <row r="21" spans="2:9" ht="12.95" customHeight="1">
      <c r="B21" s="274" t="s">
        <v>283</v>
      </c>
      <c r="C21" s="253"/>
      <c r="D21" s="275"/>
      <c r="E21" s="272" t="s">
        <v>284</v>
      </c>
      <c r="F21" s="276"/>
      <c r="G21" s="272">
        <v>10</v>
      </c>
      <c r="H21" s="261"/>
      <c r="I21" s="276"/>
    </row>
    <row r="22" spans="2:9" ht="12.95" customHeight="1">
      <c r="B22" s="274" t="s">
        <v>106</v>
      </c>
      <c r="C22" s="253"/>
      <c r="D22" s="275"/>
      <c r="E22" s="272" t="s">
        <v>105</v>
      </c>
      <c r="F22" s="276"/>
      <c r="G22" s="272">
        <v>1</v>
      </c>
      <c r="H22" s="261"/>
      <c r="I22" s="276"/>
    </row>
    <row r="23" spans="2:9" ht="12.95" customHeight="1">
      <c r="B23" s="280" t="s">
        <v>113</v>
      </c>
      <c r="C23" s="281"/>
      <c r="D23" s="282"/>
      <c r="E23" s="285" t="s">
        <v>114</v>
      </c>
      <c r="F23" s="287"/>
      <c r="G23" s="285">
        <v>1</v>
      </c>
      <c r="H23" s="286"/>
      <c r="I23" s="287"/>
    </row>
    <row r="24" spans="2:9" ht="12.95" customHeight="1">
      <c r="B24" s="280" t="s">
        <v>132</v>
      </c>
      <c r="C24" s="281"/>
      <c r="D24" s="282"/>
      <c r="E24" s="285" t="s">
        <v>133</v>
      </c>
      <c r="F24" s="287"/>
      <c r="G24" s="285" t="s">
        <v>72</v>
      </c>
      <c r="H24" s="286"/>
      <c r="I24" s="287"/>
    </row>
    <row r="25" spans="2:9" ht="12.95" customHeight="1">
      <c r="B25" s="291" t="s">
        <v>94</v>
      </c>
      <c r="C25" s="292"/>
      <c r="D25" s="292"/>
      <c r="E25" s="292"/>
      <c r="F25" s="292"/>
      <c r="G25" s="292"/>
      <c r="H25" s="292"/>
      <c r="I25" s="293"/>
    </row>
    <row r="26" spans="2:9" ht="12.95" customHeight="1">
      <c r="B26" s="284" t="s">
        <v>239</v>
      </c>
      <c r="C26" s="253"/>
      <c r="D26" s="278"/>
      <c r="E26" s="283" t="s">
        <v>240</v>
      </c>
      <c r="F26" s="273"/>
      <c r="G26" s="283">
        <v>1</v>
      </c>
      <c r="H26" s="261"/>
      <c r="I26" s="273"/>
    </row>
    <row r="27" spans="2:9" ht="12.95" customHeight="1">
      <c r="B27" s="284" t="s">
        <v>265</v>
      </c>
      <c r="C27" s="253"/>
      <c r="D27" s="278"/>
      <c r="E27" s="283" t="s">
        <v>266</v>
      </c>
      <c r="F27" s="273"/>
      <c r="G27" s="283" t="s">
        <v>72</v>
      </c>
      <c r="H27" s="261"/>
      <c r="I27" s="273"/>
    </row>
    <row r="28" spans="2:9" ht="12.95" customHeight="1">
      <c r="B28" s="284" t="s">
        <v>222</v>
      </c>
      <c r="C28" s="253"/>
      <c r="D28" s="278"/>
      <c r="E28" s="283" t="s">
        <v>221</v>
      </c>
      <c r="F28" s="273"/>
      <c r="G28" s="283">
        <v>0.5</v>
      </c>
      <c r="H28" s="261"/>
      <c r="I28" s="273"/>
    </row>
    <row r="29" spans="2:9" ht="12.95" customHeight="1">
      <c r="B29" s="280" t="s">
        <v>229</v>
      </c>
      <c r="C29" s="281"/>
      <c r="D29" s="282"/>
      <c r="E29" s="294" t="s">
        <v>230</v>
      </c>
      <c r="F29" s="294"/>
      <c r="G29" s="285" t="s">
        <v>72</v>
      </c>
      <c r="H29" s="286"/>
      <c r="I29" s="287"/>
    </row>
    <row r="30" spans="2:9" ht="12.95" customHeight="1">
      <c r="B30" s="280" t="s">
        <v>112</v>
      </c>
      <c r="C30" s="281"/>
      <c r="D30" s="282"/>
      <c r="E30" s="285" t="s">
        <v>111</v>
      </c>
      <c r="F30" s="287"/>
      <c r="G30" s="285" t="s">
        <v>72</v>
      </c>
      <c r="H30" s="286"/>
      <c r="I30" s="287"/>
    </row>
    <row r="31" spans="2:9" ht="25.5" customHeight="1"/>
    <row r="32" spans="2:9" ht="22.5"/>
  </sheetData>
  <mergeCells count="52">
    <mergeCell ref="B30:D30"/>
    <mergeCell ref="E30:F30"/>
    <mergeCell ref="G30:I30"/>
    <mergeCell ref="B25:I25"/>
    <mergeCell ref="B28:D28"/>
    <mergeCell ref="E28:F28"/>
    <mergeCell ref="G28:I28"/>
    <mergeCell ref="G29:I29"/>
    <mergeCell ref="B29:D29"/>
    <mergeCell ref="E29:F29"/>
    <mergeCell ref="B27:D27"/>
    <mergeCell ref="E27:F27"/>
    <mergeCell ref="G27:I27"/>
    <mergeCell ref="B23:D23"/>
    <mergeCell ref="E26:F26"/>
    <mergeCell ref="G26:I26"/>
    <mergeCell ref="B15:D15"/>
    <mergeCell ref="E15:F15"/>
    <mergeCell ref="G15:I15"/>
    <mergeCell ref="B26:D26"/>
    <mergeCell ref="B21:D21"/>
    <mergeCell ref="E21:F21"/>
    <mergeCell ref="G21:I21"/>
    <mergeCell ref="G24:I24"/>
    <mergeCell ref="B24:D24"/>
    <mergeCell ref="E24:F24"/>
    <mergeCell ref="E23:F23"/>
    <mergeCell ref="G23:I23"/>
    <mergeCell ref="B19:I19"/>
    <mergeCell ref="B17:I17"/>
    <mergeCell ref="B22:D22"/>
    <mergeCell ref="E22:F22"/>
    <mergeCell ref="G22:I22"/>
    <mergeCell ref="B18:D18"/>
    <mergeCell ref="E18:F18"/>
    <mergeCell ref="G18:I18"/>
    <mergeCell ref="B20:D20"/>
    <mergeCell ref="E20:F20"/>
    <mergeCell ref="G20:I20"/>
    <mergeCell ref="B1:D2"/>
    <mergeCell ref="B13:D13"/>
    <mergeCell ref="E13:F13"/>
    <mergeCell ref="B16:D16"/>
    <mergeCell ref="E16:F16"/>
    <mergeCell ref="B14:I14"/>
    <mergeCell ref="B12:I12"/>
    <mergeCell ref="G16:I16"/>
    <mergeCell ref="G13:I13"/>
    <mergeCell ref="C10:F10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E12" sqref="E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305</v>
      </c>
      <c r="C2" s="296"/>
      <c r="D2" s="296"/>
      <c r="E2" s="296"/>
      <c r="F2" s="296"/>
    </row>
    <row r="3" spans="1:6" ht="42.75" customHeight="1">
      <c r="B3" s="266" t="s">
        <v>46</v>
      </c>
      <c r="C3" s="267"/>
      <c r="D3" s="267"/>
      <c r="E3" s="267"/>
      <c r="F3" s="26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121</v>
      </c>
      <c r="E12" s="112">
        <v>511000</v>
      </c>
      <c r="F12" s="120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122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123</v>
      </c>
      <c r="E15" s="14">
        <v>978181.82</v>
      </c>
      <c r="F15" s="16" t="s">
        <v>54</v>
      </c>
    </row>
    <row r="16" spans="1:6" ht="20.100000000000001" customHeight="1">
      <c r="B16" s="11" t="s">
        <v>138</v>
      </c>
      <c r="C16" s="17" t="s">
        <v>51</v>
      </c>
      <c r="D16" s="15" t="s">
        <v>140</v>
      </c>
      <c r="E16" s="14" t="s">
        <v>54</v>
      </c>
      <c r="F16" s="16" t="s">
        <v>54</v>
      </c>
    </row>
    <row r="17" spans="2:6" ht="20.100000000000001" customHeight="1">
      <c r="B17" s="11" t="s">
        <v>139</v>
      </c>
      <c r="C17" s="17" t="s">
        <v>56</v>
      </c>
      <c r="D17" s="15" t="s">
        <v>141</v>
      </c>
      <c r="E17" s="14" t="s">
        <v>54</v>
      </c>
      <c r="F17" s="16" t="s">
        <v>54</v>
      </c>
    </row>
    <row r="18" spans="2:6" ht="20.100000000000001" customHeight="1">
      <c r="B18" s="11" t="s">
        <v>138</v>
      </c>
      <c r="C18" s="17" t="s">
        <v>56</v>
      </c>
      <c r="D18" s="15" t="s">
        <v>142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2026-05-25T10:41:30Z</cp:lastPrinted>
  <dcterms:created xsi:type="dcterms:W3CDTF">2024-09-12T06:50:39Z</dcterms:created>
  <dcterms:modified xsi:type="dcterms:W3CDTF">2026-05-25T10:59:52Z</dcterms:modified>
</cp:coreProperties>
</file>